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6df1713d24654245" /></Relationships>
</file>

<file path=xl/workbook.xml><?xml version="1.0" encoding="utf-8"?>
<x:workbook xmlns:x="http://schemas.openxmlformats.org/spreadsheetml/2006/main">
  <x:sheets>
    <x:sheet xmlns:r="http://schemas.openxmlformats.org/officeDocument/2006/relationships" name="Read Me" sheetId="1" r:id="R390980e66f974b94"/>
    <x:sheet xmlns:r="http://schemas.openxmlformats.org/officeDocument/2006/relationships" name="Dashboard" sheetId="2" r:id="R0a88e936261c49b2"/>
    <x:sheet xmlns:r="http://schemas.openxmlformats.org/officeDocument/2006/relationships" name="Assumptions" sheetId="3" r:id="R08bbd135d94f4367"/>
    <x:sheet xmlns:r="http://schemas.openxmlformats.org/officeDocument/2006/relationships" name="Transactions" sheetId="4" r:id="R6caadeb607dd4231"/>
    <x:sheet xmlns:r="http://schemas.openxmlformats.org/officeDocument/2006/relationships" name="Budget" sheetId="5" r:id="Rff2844b0e2d64950"/>
    <x:sheet xmlns:r="http://schemas.openxmlformats.org/officeDocument/2006/relationships" name="Bank Reconciliation" sheetId="6" r:id="R504fdd30c47a4f67"/>
    <x:sheet xmlns:r="http://schemas.openxmlformats.org/officeDocument/2006/relationships" name="Dues Register" sheetId="7" r:id="R9dfdea4c91474642"/>
    <x:sheet xmlns:r="http://schemas.openxmlformats.org/officeDocument/2006/relationships" name="Fundraising &amp; Sponsors" sheetId="8" r:id="Rc6ad5da0a23b47bd"/>
    <x:sheet xmlns:r="http://schemas.openxmlformats.org/officeDocument/2006/relationships" name="Reimbursements" sheetId="9" r:id="R30771d864f124492"/>
    <x:sheet xmlns:r="http://schemas.openxmlformats.org/officeDocument/2006/relationships" name="Checks" sheetId="10" r:id="R6cef7478f2aa41e9"/>
  </x:sheets>
</x:workbook>
</file>

<file path=xl/comments1.xml><?xml version="1.0" encoding="utf-8"?>
<x:comments xmlns:x="http://schemas.openxmlformats.org/spreadsheetml/2006/main">
  <x:authors>
    <x:author>tc={1B49B034-6B2C-43EA-A2D0-E000CAFFD858}</x:author>
    <x:author>tc={023130F3-EAF2-4644-81D5-07F7B359859C}</x:author>
    <x:author>tc={0DE55DD0-9264-4C59-B3DF-F4BFDDE4D0FC}</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Controlled national input. The approved PGWS national membership fee is $20 per member unless National Finance adopts a later written policy.</x:t>
        </x:r>
      </x:text>
    </x:comment>
    <x:comment ref="B10" authorId="1">
      <x:text>
        <x:r>
          <x:t>[Threaded comment]
Your version of Excel allows you to read this threaded comment; however, any edits to it will get removed if the file is opened in a newer version of Excel. Learn more: https://go.microsoft.com/fwlink/?linkid=870924
Comment:
    Local chapter fees are not authorized by this workbook. Keep this at $0 unless written National approval states the amount, term, and hardship/refund rules.</x:t>
        </x:r>
      </x:text>
    </x:comment>
    <x:comment ref="B11" authorId="2">
      <x:text>
        <x:r>
          <x:t>[Threaded comment]
Your version of Excel allows you to read this threaded comment; however, any edits to it will get removed if the file is opened in a newer version of Excel. Learn more: https://go.microsoft.com/fwlink/?linkid=870924
Comment:
    Draft operational threshold for dual approval. If the current approved finance policy differs, update this cell and attach the policy reference.</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Red](#,##0);-"/>
    <x:numFmt numFmtId="202" formatCode="0.0%;[Red](0.0%);-"/>
    <x:numFmt numFmtId="203" formatCode="yyyy-mm-dd"/>
  </x:numFmts>
  <x:fonts count="15">
    <x:font>
      <x:sz val="11"/>
      <x:name val="Carlito"/>
    </x:font>
    <x:font>
      <x:sz val="10"/>
      <x:color rgb="FF2D2025"/>
      <x:name val="Aptos"/>
    </x:font>
    <x:font>
      <x:b/>
      <x:sz val="20"/>
      <x:color rgb="FFFFFFFF"/>
      <x:name val="Georgia"/>
    </x:font>
    <x:font>
      <x:i/>
      <x:sz val="9"/>
      <x:color rgb="FF2D2025"/>
      <x:name val="Aptos"/>
    </x:font>
    <x:font>
      <x:b/>
      <x:sz val="11"/>
      <x:color rgb="FFFFFFFF"/>
      <x:name val="Aptos Display"/>
    </x:font>
    <x:font>
      <x:b/>
      <x:sz val="10"/>
      <x:color rgb="FF9F2852"/>
      <x:name val="Aptos"/>
    </x:font>
    <x:font>
      <x:sz val="9"/>
      <x:color rgb="FF2D2025"/>
      <x:name val="Aptos"/>
    </x:font>
    <x:font>
      <x:b/>
      <x:sz val="10"/>
      <x:color rgb="FFFFFFFF"/>
      <x:name val="Aptos"/>
    </x:font>
    <x:font>
      <x:i/>
      <x:sz val="11"/>
      <x:color rgb="FF9F2852"/>
      <x:name val="Georgia"/>
    </x:font>
    <x:font>
      <x:b/>
      <x:sz val="9"/>
      <x:color rgb="FF2D2025"/>
      <x:name val="Aptos"/>
    </x:font>
    <x:font>
      <x:sz val="10"/>
      <x:color rgb="FF0000FF"/>
      <x:name val="Aptos"/>
    </x:font>
    <x:font>
      <x:sz val="10"/>
      <x:color rgb="FF008000"/>
      <x:name val="Aptos"/>
    </x:font>
    <x:font>
      <x:b/>
      <x:sz val="13"/>
      <x:color rgb="FF9F2852"/>
      <x:name val="Aptos"/>
    </x:font>
    <x:font>
      <x:b/>
      <x:sz val="10"/>
      <x:color rgb="FF2D2025"/>
      <x:name val="Aptos"/>
    </x:font>
    <x:font>
      <x:b/>
      <x:sz val="17"/>
      <x:color rgb="FF008000"/>
      <x:name val="Aptos"/>
    </x:font>
  </x:fonts>
  <x:fills count="10">
    <x:fill>
      <x:patternFill patternType="none"/>
    </x:fill>
    <x:fill>
      <x:patternFill patternType="gray125"/>
    </x:fill>
    <x:fill>
      <x:patternFill patternType="solid">
        <x:fgColor rgb="FF9F2852"/>
      </x:patternFill>
    </x:fill>
    <x:fill>
      <x:patternFill patternType="solid">
        <x:fgColor rgb="FFFFF8F1"/>
      </x:patternFill>
    </x:fill>
    <x:fill>
      <x:patternFill patternType="solid">
        <x:fgColor rgb="FF2D2025"/>
      </x:patternFill>
    </x:fill>
    <x:fill>
      <x:patternFill patternType="solid">
        <x:fgColor rgb="FFF5DCE6"/>
      </x:patternFill>
    </x:fill>
    <x:fill>
      <x:patternFill patternType="solid">
        <x:fgColor rgb="FFFDE7E7"/>
      </x:patternFill>
    </x:fill>
    <x:fill>
      <x:patternFill patternType="solid">
        <x:fgColor rgb="FFFBE6EF"/>
      </x:patternFill>
    </x:fill>
    <x:fill>
      <x:patternFill patternType="solid">
        <x:fgColor rgb="FFE88FB3"/>
      </x:patternFill>
    </x:fill>
    <x:fill>
      <x:patternFill patternType="solid">
        <x:fgColor rgb="FFF6EEDC"/>
      </x:patternFill>
    </x:fill>
  </x:fills>
  <x:borders count="34">
    <x:border/>
    <x:border>
      <x:bottom style="medium">
        <x:color rgb="FFC4A26A"/>
      </x:bottom>
    </x:border>
    <x:border>
      <x:left style="thin">
        <x:color rgb="FFC4A26A"/>
      </x:left>
      <x:top style="thin">
        <x:color rgb="FFC4A26A"/>
      </x:top>
    </x:border>
    <x:border>
      <x:top style="thin">
        <x:color rgb="FFC4A26A"/>
      </x:top>
    </x:border>
    <x:border>
      <x:right style="thin">
        <x:color rgb="FFC4A26A"/>
      </x:right>
      <x:top style="thin">
        <x:color rgb="FFC4A26A"/>
      </x:top>
    </x:border>
    <x:border>
      <x:left style="thin">
        <x:color rgb="FFC4A26A"/>
      </x:left>
    </x:border>
    <x:border>
      <x:right style="thin">
        <x:color rgb="FFC4A26A"/>
      </x:right>
    </x:border>
    <x:border>
      <x:left style="thin">
        <x:color rgb="FFC4A26A"/>
      </x:left>
      <x:bottom style="thin">
        <x:color rgb="FFC4A26A"/>
      </x:bottom>
    </x:border>
    <x:border>
      <x:bottom style="thin">
        <x:color rgb="FFC4A26A"/>
      </x:bottom>
    </x:border>
    <x:border>
      <x:right style="thin">
        <x:color rgb="FFC4A26A"/>
      </x:right>
      <x:bottom style="thin">
        <x:color rgb="FFC4A26A"/>
      </x:bottom>
    </x:border>
    <x:border>
      <x:right style="thin">
        <x:color rgb="FFFFF8F1"/>
      </x:right>
      <x:bottom style="medium">
        <x:color rgb="FF9F2852"/>
      </x:bottom>
    </x:border>
    <x:border>
      <x:left style="thin">
        <x:color rgb="FFFFF8F1"/>
      </x:left>
      <x:right style="thin">
        <x:color rgb="FFFFF8F1"/>
      </x:right>
      <x:bottom style="medium">
        <x:color rgb="FF9F2852"/>
      </x:bottom>
    </x:border>
    <x:border>
      <x:left style="thin">
        <x:color rgb="FFFFF8F1"/>
      </x:left>
      <x:bottom style="medium">
        <x:color rgb="FF9F2852"/>
      </x:bottom>
    </x:border>
    <x:border>
      <x:left style="thin">
        <x:color rgb="FFE4D4DA"/>
      </x:left>
      <x:right style="thin">
        <x:color rgb="FFE4D4DA"/>
      </x:right>
      <x:top style="thin">
        <x:color rgb="FFE4D4DA"/>
      </x:top>
    </x:border>
    <x:border>
      <x:left style="thin">
        <x:color rgb="FFE4D4DA"/>
      </x:left>
      <x:right style="thin">
        <x:color rgb="FFE4D4DA"/>
      </x:right>
    </x:border>
    <x:border>
      <x:left style="thin">
        <x:color rgb="FFE4D4DA"/>
      </x:left>
      <x:right style="thin">
        <x:color rgb="FFE4D4DA"/>
      </x:right>
      <x:bottom style="thin">
        <x:color rgb="FFE4D4DA"/>
      </x:bottom>
    </x:border>
    <x:border>
      <x:left style="thin">
        <x:color rgb="FFE4D4DA"/>
      </x:left>
      <x:top style="thin">
        <x:color rgb="FFE4D4DA"/>
      </x:top>
    </x:border>
    <x:border>
      <x:top style="thin">
        <x:color rgb="FFE4D4DA"/>
      </x:top>
    </x:border>
    <x:border>
      <x:right style="thin">
        <x:color rgb="FFE4D4DA"/>
      </x:right>
      <x:top style="thin">
        <x:color rgb="FFE4D4DA"/>
      </x:top>
    </x:border>
    <x:border>
      <x:left style="thin">
        <x:color rgb="FFE4D4DA"/>
      </x:left>
    </x:border>
    <x:border>
      <x:right style="thin">
        <x:color rgb="FFE4D4DA"/>
      </x:right>
    </x:border>
    <x:border>
      <x:left style="thin">
        <x:color rgb="FFE4D4DA"/>
      </x:left>
      <x:bottom style="thin">
        <x:color rgb="FFE4D4DA"/>
      </x:bottom>
    </x:border>
    <x:border>
      <x:bottom style="thin">
        <x:color rgb="FFE4D4DA"/>
      </x:bottom>
    </x:border>
    <x:border>
      <x:right style="thin">
        <x:color rgb="FFE4D4DA"/>
      </x:right>
      <x:bottom style="thin">
        <x:color rgb="FFE4D4DA"/>
      </x:bottom>
    </x:border>
    <x:border>
      <x:top style="double">
        <x:color rgb="FF9F2852"/>
      </x:top>
    </x:border>
    <x:border>
      <x:left style="medium">
        <x:color rgb="FF9F2852"/>
      </x:left>
      <x:top style="medium">
        <x:color rgb="FF9F2852"/>
      </x:top>
      <x:bottom style="medium">
        <x:color rgb="FF9F2852"/>
      </x:bottom>
    </x:border>
    <x:border>
      <x:top style="medium">
        <x:color rgb="FF9F2852"/>
      </x:top>
      <x:bottom style="medium">
        <x:color rgb="FF9F2852"/>
      </x:bottom>
    </x:border>
    <x:border>
      <x:right style="medium">
        <x:color rgb="FF9F2852"/>
      </x:right>
      <x:top style="medium">
        <x:color rgb="FF9F2852"/>
      </x:top>
      <x:bottom style="medium">
        <x:color rgb="FF9F2852"/>
      </x:bottom>
    </x:border>
    <x:border>
      <x:left style="thin">
        <x:color rgb="FF9F2852"/>
      </x:left>
      <x:top style="thin">
        <x:color rgb="FF9F2852"/>
      </x:top>
      <x:bottom style="thin">
        <x:color rgb="FF9F2852"/>
      </x:bottom>
    </x:border>
    <x:border>
      <x:right style="thin">
        <x:color rgb="FF9F2852"/>
      </x:right>
      <x:top style="thin">
        <x:color rgb="FF9F2852"/>
      </x:top>
      <x:bottom style="thin">
        <x:color rgb="FF9F2852"/>
      </x:bottom>
    </x:border>
    <x:border>
      <x:left style="medium">
        <x:color rgb="FF9F2852"/>
      </x:left>
      <x:top style="medium">
        <x:color rgb="FF9F2852"/>
      </x:top>
    </x:border>
    <x:border>
      <x:right style="medium">
        <x:color rgb="FF9F2852"/>
      </x:right>
      <x:top style="medium">
        <x:color rgb="FF9F2852"/>
      </x:top>
    </x:border>
    <x:border>
      <x:left style="medium">
        <x:color rgb="FF9F2852"/>
      </x:left>
      <x:bottom style="medium">
        <x:color rgb="FF9F2852"/>
      </x:bottom>
    </x:border>
    <x:border>
      <x:right style="medium">
        <x:color rgb="FF9F2852"/>
      </x:right>
      <x:bottom style="medium">
        <x:color rgb="FF9F2852"/>
      </x:bottom>
    </x:border>
  </x:borders>
  <x:cellStyleXfs count="1">
    <x:xf numFmtId="0" fontId="0" fillId="0" borderId="0"/>
  </x:cellStyleXfs>
  <x:cellXfs count="21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horizontal="lef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2" xfId="0" applyNumberFormat="1" applyFont="1" applyFill="1" applyBorder="1" applyAlignment="1">
      <x:alignment vertical="center"/>
    </x:xf>
    <x:xf numFmtId="0" fontId="6" fillId="6" borderId="3" xfId="0" applyNumberFormat="1" applyFont="1" applyFill="1" applyBorder="1" applyAlignment="1">
      <x:alignment vertical="center"/>
    </x:xf>
    <x:xf numFmtId="0" fontId="6" fillId="6" borderId="4" xfId="0" applyNumberFormat="1" applyFont="1" applyFill="1" applyBorder="1" applyAlignment="1">
      <x:alignment vertical="center"/>
    </x:xf>
    <x:xf numFmtId="0" fontId="6" fillId="6" borderId="5" xfId="0" applyNumberFormat="1" applyFont="1" applyFill="1" applyBorder="1" applyAlignment="1">
      <x:alignment vertical="center"/>
    </x:xf>
    <x:xf numFmtId="0" fontId="6" fillId="6" borderId="6" xfId="0" applyNumberFormat="1" applyFont="1" applyFill="1" applyBorder="1" applyAlignment="1">
      <x:alignment vertical="center"/>
    </x:xf>
    <x:xf numFmtId="0" fontId="6" fillId="6" borderId="7" xfId="0" applyNumberFormat="1" applyFont="1" applyFill="1" applyBorder="1" applyAlignment="1">
      <x:alignment vertical="center"/>
    </x:xf>
    <x:xf numFmtId="0" fontId="6" fillId="6" borderId="8" xfId="0" applyNumberFormat="1" applyFont="1" applyFill="1" applyBorder="1" applyAlignment="1">
      <x:alignment vertical="center"/>
    </x:xf>
    <x:xf numFmtId="0" fontId="6" fillId="6" borderId="9" xfId="0" applyNumberFormat="1" applyFont="1" applyFill="1" applyBorder="1" applyAlignment="1">
      <x:alignment vertical="center"/>
    </x:xf>
    <x:xf numFmtId="0" fontId="6" fillId="6" borderId="2" xfId="0" applyNumberFormat="1" applyFont="1" applyFill="1" applyBorder="1" applyAlignment="1">
      <x:alignment vertical="center" wrapText="1"/>
    </x:xf>
    <x:xf numFmtId="0" fontId="6" fillId="6" borderId="3" xfId="0" applyNumberFormat="1" applyFont="1" applyFill="1" applyBorder="1" applyAlignment="1">
      <x:alignment vertical="center" wrapText="1"/>
    </x:xf>
    <x:xf numFmtId="0" fontId="6" fillId="6" borderId="4" xfId="0" applyNumberFormat="1" applyFont="1" applyFill="1" applyBorder="1" applyAlignment="1">
      <x:alignment vertical="center" wrapText="1"/>
    </x:xf>
    <x:xf numFmtId="0" fontId="6" fillId="6" borderId="5"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0" fontId="6" fillId="6" borderId="6" xfId="0" applyNumberFormat="1" applyFont="1" applyFill="1" applyBorder="1" applyAlignment="1">
      <x:alignment vertical="center" wrapText="1"/>
    </x:xf>
    <x:xf numFmtId="0" fontId="6" fillId="6" borderId="7" xfId="0" applyNumberFormat="1" applyFont="1" applyFill="1" applyBorder="1" applyAlignment="1">
      <x:alignment vertical="center" wrapText="1"/>
    </x:xf>
    <x:xf numFmtId="0" fontId="6" fillId="6" borderId="8" xfId="0" applyNumberFormat="1" applyFont="1" applyFill="1" applyBorder="1" applyAlignment="1">
      <x:alignment vertical="center" wrapText="1"/>
    </x:xf>
    <x:xf numFmtId="0" fontId="6" fillId="6" borderId="9" xfId="0" applyNumberFormat="1" applyFont="1" applyFill="1" applyBorder="1" applyAlignment="1">
      <x:alignment vertical="center" wrapText="1"/>
    </x:xf>
    <x:xf numFmtId="0" fontId="7" fillId="2" borderId="0" xfId="0" applyNumberFormat="1" applyFont="1" applyFill="1" applyBorder="1" applyAlignment="1">
      <x:alignment vertical="center"/>
    </x:xf>
    <x:xf numFmtId="0" fontId="7" fillId="2" borderId="0" xfId="0" applyNumberFormat="1" applyFont="1" applyFill="1" applyBorder="1" applyAlignment="1">
      <x:alignment horizontal="center" vertical="center"/>
    </x:xf>
    <x:xf numFmtId="0" fontId="7" fillId="2" borderId="0" xfId="0" applyNumberFormat="1" applyFont="1" applyFill="1" applyBorder="1" applyAlignment="1">
      <x:alignment horizontal="center" vertical="center" wrapText="1"/>
    </x:xf>
    <x:xf numFmtId="0" fontId="6" fillId="3" borderId="0" xfId="0" applyNumberFormat="1" applyFont="1" applyFill="1" applyBorder="1" applyAlignment="1">
      <x:alignment vertical="center"/>
    </x:xf>
    <x:xf numFmtId="0" fontId="6" fillId="3" borderId="2" xfId="0" applyNumberFormat="1" applyFont="1" applyFill="1" applyBorder="1" applyAlignment="1">
      <x:alignment vertical="center"/>
    </x:xf>
    <x:xf numFmtId="0" fontId="6" fillId="3" borderId="3" xfId="0" applyNumberFormat="1" applyFont="1" applyFill="1" applyBorder="1" applyAlignment="1">
      <x:alignment vertical="center"/>
    </x:xf>
    <x:xf numFmtId="0" fontId="6" fillId="3" borderId="4" xfId="0" applyNumberFormat="1" applyFont="1" applyFill="1" applyBorder="1" applyAlignment="1">
      <x:alignment vertical="center"/>
    </x:xf>
    <x:xf numFmtId="0" fontId="6" fillId="3" borderId="5" xfId="0" applyNumberFormat="1" applyFont="1" applyFill="1" applyBorder="1" applyAlignment="1">
      <x:alignment vertical="center"/>
    </x:xf>
    <x:xf numFmtId="0" fontId="6" fillId="3" borderId="6" xfId="0" applyNumberFormat="1" applyFont="1" applyFill="1" applyBorder="1" applyAlignment="1">
      <x:alignment vertical="center"/>
    </x:xf>
    <x:xf numFmtId="0" fontId="6" fillId="3" borderId="7" xfId="0" applyNumberFormat="1" applyFont="1" applyFill="1" applyBorder="1" applyAlignment="1">
      <x:alignment vertical="center"/>
    </x:xf>
    <x:xf numFmtId="0" fontId="6" fillId="3" borderId="8" xfId="0" applyNumberFormat="1" applyFont="1" applyFill="1" applyBorder="1" applyAlignment="1">
      <x:alignment vertical="center"/>
    </x:xf>
    <x:xf numFmtId="0" fontId="6" fillId="3" borderId="9" xfId="0" applyNumberFormat="1" applyFont="1" applyFill="1" applyBorder="1" applyAlignment="1">
      <x:alignment vertical="center"/>
    </x:xf>
    <x:xf numFmtId="0" fontId="6" fillId="3" borderId="2" xfId="0" applyNumberFormat="1" applyFont="1" applyFill="1" applyBorder="1" applyAlignment="1">
      <x:alignment vertical="center" wrapText="1"/>
    </x:xf>
    <x:xf numFmtId="0" fontId="6" fillId="3" borderId="3" xfId="0" applyNumberFormat="1" applyFont="1" applyFill="1" applyBorder="1" applyAlignment="1">
      <x:alignment vertical="center" wrapText="1"/>
    </x:xf>
    <x:xf numFmtId="0" fontId="6" fillId="3" borderId="4" xfId="0" applyNumberFormat="1" applyFont="1" applyFill="1" applyBorder="1" applyAlignment="1">
      <x:alignment vertical="center" wrapText="1"/>
    </x:xf>
    <x:xf numFmtId="0" fontId="6" fillId="3" borderId="5"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6" fillId="3" borderId="6" xfId="0" applyNumberFormat="1" applyFont="1" applyFill="1" applyBorder="1" applyAlignment="1">
      <x:alignment vertical="center" wrapText="1"/>
    </x:xf>
    <x:xf numFmtId="0" fontId="6" fillId="3" borderId="7" xfId="0" applyNumberFormat="1" applyFont="1" applyFill="1" applyBorder="1" applyAlignment="1">
      <x:alignment vertical="center" wrapText="1"/>
    </x:xf>
    <x:xf numFmtId="0" fontId="6" fillId="3" borderId="8" xfId="0" applyNumberFormat="1" applyFont="1" applyFill="1" applyBorder="1" applyAlignment="1">
      <x:alignment vertical="center" wrapText="1"/>
    </x:xf>
    <x:xf numFmtId="0" fontId="6" fillId="3" borderId="9" xfId="0" applyNumberFormat="1" applyFont="1" applyFill="1" applyBorder="1" applyAlignment="1">
      <x:alignment vertical="center" wrapText="1"/>
    </x:xf>
    <x:xf numFmtId="0" fontId="8" fillId="3" borderId="0" xfId="0" applyNumberFormat="1" applyFont="1" applyFill="1" applyBorder="1" applyAlignment="1">
      <x:alignment vertical="center"/>
    </x:xf>
    <x:xf numFmtId="0" fontId="8" fillId="3" borderId="2" xfId="0" applyNumberFormat="1" applyFont="1" applyFill="1" applyBorder="1" applyAlignment="1">
      <x:alignment vertical="center"/>
    </x:xf>
    <x:xf numFmtId="0" fontId="8" fillId="3" borderId="3" xfId="0" applyNumberFormat="1" applyFont="1" applyFill="1" applyBorder="1" applyAlignment="1">
      <x:alignment vertical="center"/>
    </x:xf>
    <x:xf numFmtId="0" fontId="8" fillId="3" borderId="4" xfId="0" applyNumberFormat="1" applyFont="1" applyFill="1" applyBorder="1" applyAlignment="1">
      <x:alignment vertical="center"/>
    </x:xf>
    <x:xf numFmtId="0" fontId="8" fillId="3" borderId="7" xfId="0" applyNumberFormat="1" applyFont="1" applyFill="1" applyBorder="1" applyAlignment="1">
      <x:alignment vertical="center"/>
    </x:xf>
    <x:xf numFmtId="0" fontId="8" fillId="3" borderId="8" xfId="0" applyNumberFormat="1" applyFont="1" applyFill="1" applyBorder="1" applyAlignment="1">
      <x:alignment vertical="center"/>
    </x:xf>
    <x:xf numFmtId="0" fontId="8" fillId="3" borderId="9" xfId="0" applyNumberFormat="1" applyFont="1" applyFill="1" applyBorder="1" applyAlignment="1">
      <x:alignment vertical="center"/>
    </x:xf>
    <x:xf numFmtId="0" fontId="8" fillId="3" borderId="2" xfId="0" applyNumberFormat="1" applyFont="1" applyFill="1" applyBorder="1" applyAlignment="1">
      <x:alignment vertical="center" wrapText="1"/>
    </x:xf>
    <x:xf numFmtId="0" fontId="8" fillId="3" borderId="3" xfId="0" applyNumberFormat="1" applyFont="1" applyFill="1" applyBorder="1" applyAlignment="1">
      <x:alignment vertical="center" wrapText="1"/>
    </x:xf>
    <x:xf numFmtId="0" fontId="8" fillId="3" borderId="4" xfId="0" applyNumberFormat="1" applyFont="1" applyFill="1" applyBorder="1" applyAlignment="1">
      <x:alignment vertical="center" wrapText="1"/>
    </x:xf>
    <x:xf numFmtId="0" fontId="8" fillId="3" borderId="7" xfId="0" applyNumberFormat="1" applyFont="1" applyFill="1" applyBorder="1" applyAlignment="1">
      <x:alignment vertical="center" wrapText="1"/>
    </x:xf>
    <x:xf numFmtId="0" fontId="8" fillId="3" borderId="8" xfId="0" applyNumberFormat="1" applyFont="1" applyFill="1" applyBorder="1" applyAlignment="1">
      <x:alignment vertical="center" wrapText="1"/>
    </x:xf>
    <x:xf numFmtId="0" fontId="8" fillId="3" borderId="9" xfId="0" applyNumberFormat="1" applyFont="1" applyFill="1" applyBorder="1" applyAlignment="1">
      <x:alignment vertical="center" wrapText="1"/>
    </x:xf>
    <x:xf numFmtId="0" fontId="8" fillId="3" borderId="2" xfId="0" applyNumberFormat="1" applyFont="1" applyFill="1" applyBorder="1" applyAlignment="1">
      <x:alignment horizontal="center" vertical="center" wrapText="1"/>
    </x:xf>
    <x:xf numFmtId="0" fontId="8" fillId="3" borderId="3" xfId="0" applyNumberFormat="1" applyFont="1" applyFill="1" applyBorder="1" applyAlignment="1">
      <x:alignment horizontal="center" vertical="center" wrapText="1"/>
    </x:xf>
    <x:xf numFmtId="0" fontId="8" fillId="3" borderId="4" xfId="0" applyNumberFormat="1" applyFont="1" applyFill="1" applyBorder="1" applyAlignment="1">
      <x:alignment horizontal="center" vertical="center" wrapText="1"/>
    </x:xf>
    <x:xf numFmtId="0" fontId="8" fillId="3" borderId="7" xfId="0" applyNumberFormat="1" applyFont="1" applyFill="1" applyBorder="1" applyAlignment="1">
      <x:alignment horizontal="center" vertical="center" wrapText="1"/>
    </x:xf>
    <x:xf numFmtId="0" fontId="8" fillId="3" borderId="8" xfId="0" applyNumberFormat="1" applyFont="1" applyFill="1" applyBorder="1" applyAlignment="1">
      <x:alignment horizontal="center" vertical="center" wrapText="1"/>
    </x:xf>
    <x:xf numFmtId="0" fontId="8" fillId="3" borderId="9" xfId="0" applyNumberFormat="1" applyFont="1" applyFill="1" applyBorder="1" applyAlignment="1">
      <x:alignment horizontal="center" vertical="center" wrapText="1"/>
    </x:xf>
    <x:xf numFmtId="0" fontId="1" fillId="7" borderId="0" xfId="0" applyNumberFormat="1" applyFont="1" applyFill="1" applyBorder="1" applyAlignment="1">
      <x:alignment vertical="center"/>
    </x:xf>
    <x:xf numFmtId="0" fontId="9" fillId="7" borderId="0" xfId="0" applyNumberFormat="1" applyFont="1" applyFill="1" applyBorder="1" applyAlignment="1">
      <x:alignment vertical="center"/>
    </x:xf>
    <x:xf numFmtId="0" fontId="9" fillId="7" borderId="0" xfId="0" applyNumberFormat="1" applyFont="1" applyFill="1" applyBorder="1" applyAlignment="1">
      <x:alignment vertical="center" wrapText="1"/>
    </x:xf>
    <x:xf numFmtId="0" fontId="1" fillId="8" borderId="0" xfId="0" applyNumberFormat="1" applyFont="1" applyFill="1" applyBorder="1" applyAlignment="1">
      <x:alignment vertical="center"/>
    </x:xf>
    <x:xf numFmtId="0" fontId="9" fillId="8" borderId="0" xfId="0" applyNumberFormat="1" applyFont="1" applyFill="1" applyBorder="1" applyAlignment="1">
      <x:alignment vertical="center"/>
    </x:xf>
    <x:xf numFmtId="0" fontId="9" fillId="8" borderId="10" xfId="0" applyNumberFormat="1" applyFont="1" applyFill="1" applyBorder="1" applyAlignment="1">
      <x:alignment vertical="center"/>
    </x:xf>
    <x:xf numFmtId="0" fontId="9" fillId="8" borderId="11" xfId="0" applyNumberFormat="1" applyFont="1" applyFill="1" applyBorder="1" applyAlignment="1">
      <x:alignment vertical="center"/>
    </x:xf>
    <x:xf numFmtId="0" fontId="9" fillId="8" borderId="12" xfId="0" applyNumberFormat="1" applyFont="1" applyFill="1" applyBorder="1" applyAlignment="1">
      <x:alignment vertical="center"/>
    </x:xf>
    <x:xf numFmtId="0" fontId="9" fillId="8" borderId="10" xfId="0" applyNumberFormat="1" applyFont="1" applyFill="1" applyBorder="1" applyAlignment="1">
      <x:alignment vertical="center" wrapText="1"/>
    </x:xf>
    <x:xf numFmtId="0" fontId="9" fillId="8" borderId="11" xfId="0" applyNumberFormat="1" applyFont="1" applyFill="1" applyBorder="1" applyAlignment="1">
      <x:alignment vertical="center" wrapText="1"/>
    </x:xf>
    <x:xf numFmtId="0" fontId="9" fillId="8" borderId="12" xfId="0" applyNumberFormat="1" applyFont="1" applyFill="1" applyBorder="1" applyAlignment="1">
      <x:alignment vertical="center" wrapText="1"/>
    </x:xf>
    <x:xf numFmtId="0" fontId="9" fillId="8" borderId="10" xfId="0" applyNumberFormat="1" applyFont="1" applyFill="1" applyBorder="1" applyAlignment="1">
      <x:alignment horizontal="center" vertical="center" wrapText="1"/>
    </x:xf>
    <x:xf numFmtId="0" fontId="9" fillId="8" borderId="11" xfId="0" applyNumberFormat="1" applyFont="1" applyFill="1" applyBorder="1" applyAlignment="1">
      <x:alignment horizontal="center" vertical="center" wrapText="1"/>
    </x:xf>
    <x:xf numFmtId="0" fontId="9" fillId="8" borderId="12" xfId="0" applyNumberFormat="1" applyFont="1" applyFill="1" applyBorder="1" applyAlignment="1">
      <x:alignment horizontal="center" vertical="center" wrapText="1"/>
    </x:xf>
    <x:xf numFmtId="0" fontId="10" fillId="7" borderId="0" xfId="0" applyNumberFormat="1" applyFont="1" applyFill="1" applyBorder="1" applyAlignment="1">
      <x:alignment vertical="center"/>
    </x:xf>
    <x:xf numFmtId="0" fontId="10" fillId="7" borderId="13" xfId="0" applyNumberFormat="1" applyFont="1" applyFill="1" applyBorder="1" applyAlignment="1">
      <x:alignment vertical="center"/>
    </x:xf>
    <x:xf numFmtId="0" fontId="10" fillId="7" borderId="14" xfId="0" applyNumberFormat="1" applyFont="1" applyFill="1" applyBorder="1" applyAlignment="1">
      <x:alignment vertical="center"/>
    </x:xf>
    <x:xf numFmtId="0" fontId="10" fillId="7" borderId="15" xfId="0" applyNumberFormat="1" applyFont="1" applyFill="1" applyBorder="1" applyAlignment="1">
      <x:alignment vertical="center"/>
    </x:xf>
    <x:xf numFmtId="200" fontId="10" fillId="7" borderId="13" xfId="0" applyNumberFormat="1" applyFont="1" applyFill="1" applyBorder="1" applyAlignment="1">
      <x:alignment vertical="center"/>
    </x:xf>
    <x:xf numFmtId="201" fontId="10" fillId="7" borderId="14" xfId="0" applyNumberFormat="1" applyFont="1" applyFill="1" applyBorder="1" applyAlignment="1">
      <x:alignment vertical="center"/>
    </x:xf>
    <x:xf numFmtId="200" fontId="10" fillId="7" borderId="14" xfId="0" applyNumberFormat="1" applyFont="1" applyFill="1" applyBorder="1" applyAlignment="1">
      <x:alignment vertical="center"/>
    </x:xf>
    <x:xf numFmtId="202" fontId="10" fillId="7" borderId="14" xfId="0" applyNumberFormat="1" applyFont="1" applyFill="1" applyBorder="1" applyAlignment="1">
      <x:alignment vertical="center"/>
    </x:xf>
    <x:xf numFmtId="200" fontId="1" fillId="0" borderId="0" xfId="0" applyNumberFormat="1" applyFont="1" applyFill="1" applyBorder="1" applyAlignment="1">
      <x:alignment vertical="center"/>
    </x:xf>
    <x:xf numFmtId="200" fontId="10" fillId="7" borderId="13" xfId="0" applyNumberFormat="1" applyFont="1" applyFill="1" applyBorder="1" applyAlignment="1">
      <x:alignment vertical="center" wrapText="1"/>
    </x:xf>
    <x:xf numFmtId="201" fontId="10" fillId="7" borderId="14" xfId="0" applyNumberFormat="1" applyFont="1" applyFill="1" applyBorder="1" applyAlignment="1">
      <x:alignment vertical="center" wrapText="1"/>
    </x:xf>
    <x:xf numFmtId="200" fontId="10" fillId="7" borderId="14" xfId="0" applyNumberFormat="1" applyFont="1" applyFill="1" applyBorder="1" applyAlignment="1">
      <x:alignment vertical="center" wrapText="1"/>
    </x:xf>
    <x:xf numFmtId="202" fontId="10" fillId="7" borderId="14" xfId="0" applyNumberFormat="1" applyFont="1" applyFill="1" applyBorder="1" applyAlignment="1">
      <x:alignment vertical="center" wrapText="1"/>
    </x:xf>
    <x:xf numFmtId="0" fontId="10" fillId="7" borderId="15"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0" fillId="7" borderId="16" xfId="0" applyNumberFormat="1" applyFont="1" applyFill="1" applyBorder="1" applyAlignment="1">
      <x:alignment vertical="center"/>
    </x:xf>
    <x:xf numFmtId="0" fontId="10" fillId="7" borderId="17" xfId="0" applyNumberFormat="1" applyFont="1" applyFill="1" applyBorder="1" applyAlignment="1">
      <x:alignment vertical="center"/>
    </x:xf>
    <x:xf numFmtId="0" fontId="10" fillId="7" borderId="18" xfId="0" applyNumberFormat="1" applyFont="1" applyFill="1" applyBorder="1" applyAlignment="1">
      <x:alignment vertical="center"/>
    </x:xf>
    <x:xf numFmtId="0" fontId="10" fillId="7" borderId="19" xfId="0" applyNumberFormat="1" applyFont="1" applyFill="1" applyBorder="1" applyAlignment="1">
      <x:alignment vertical="center"/>
    </x:xf>
    <x:xf numFmtId="0" fontId="10" fillId="7" borderId="20" xfId="0" applyNumberFormat="1" applyFont="1" applyFill="1" applyBorder="1" applyAlignment="1">
      <x:alignment vertical="center"/>
    </x:xf>
    <x:xf numFmtId="0" fontId="10" fillId="7" borderId="21" xfId="0" applyNumberFormat="1" applyFont="1" applyFill="1" applyBorder="1" applyAlignment="1">
      <x:alignment vertical="center"/>
    </x:xf>
    <x:xf numFmtId="0" fontId="10" fillId="7" borderId="22" xfId="0" applyNumberFormat="1" applyFont="1" applyFill="1" applyBorder="1" applyAlignment="1">
      <x:alignment vertical="center"/>
    </x:xf>
    <x:xf numFmtId="0" fontId="10" fillId="7" borderId="23" xfId="0" applyNumberFormat="1" applyFont="1" applyFill="1" applyBorder="1" applyAlignment="1">
      <x:alignment vertical="center"/>
    </x:xf>
    <x:xf numFmtId="0" fontId="11" fillId="0" borderId="0" xfId="0" applyNumberFormat="1" applyFont="1" applyFill="1" applyBorder="1" applyAlignment="1">
      <x:alignment vertical="center"/>
    </x:xf>
    <x:xf numFmtId="203" fontId="10" fillId="7" borderId="16" xfId="0" applyNumberFormat="1" applyFont="1" applyFill="1" applyBorder="1" applyAlignment="1">
      <x:alignment vertical="center"/>
    </x:xf>
    <x:xf numFmtId="203" fontId="10" fillId="7" borderId="19" xfId="0" applyNumberFormat="1" applyFont="1" applyFill="1" applyBorder="1" applyAlignment="1">
      <x:alignment vertical="center"/>
    </x:xf>
    <x:xf numFmtId="203" fontId="10" fillId="7" borderId="21" xfId="0" applyNumberFormat="1" applyFont="1" applyFill="1" applyBorder="1" applyAlignment="1">
      <x:alignment vertical="center"/>
    </x:xf>
    <x:xf numFmtId="200" fontId="10" fillId="7" borderId="17" xfId="0" applyNumberFormat="1" applyFont="1" applyFill="1" applyBorder="1" applyAlignment="1">
      <x:alignment vertical="center"/>
    </x:xf>
    <x:xf numFmtId="200" fontId="10" fillId="7" borderId="18" xfId="0" applyNumberFormat="1" applyFont="1" applyFill="1" applyBorder="1" applyAlignment="1">
      <x:alignment vertical="center"/>
    </x:xf>
    <x:xf numFmtId="200" fontId="10" fillId="7" borderId="0" xfId="0" applyNumberFormat="1" applyFont="1" applyFill="1" applyBorder="1" applyAlignment="1">
      <x:alignment vertical="center"/>
    </x:xf>
    <x:xf numFmtId="200" fontId="10" fillId="7" borderId="20" xfId="0" applyNumberFormat="1" applyFont="1" applyFill="1" applyBorder="1" applyAlignment="1">
      <x:alignment vertical="center"/>
    </x:xf>
    <x:xf numFmtId="200" fontId="10" fillId="7" borderId="22" xfId="0" applyNumberFormat="1" applyFont="1" applyFill="1" applyBorder="1" applyAlignment="1">
      <x:alignment vertical="center"/>
    </x:xf>
    <x:xf numFmtId="200" fontId="10" fillId="7" borderId="23" xfId="0" applyNumberFormat="1" applyFont="1" applyFill="1" applyBorder="1" applyAlignment="1">
      <x:alignment vertical="center"/>
    </x:xf>
    <x:xf numFmtId="203" fontId="10" fillId="7" borderId="16" xfId="0" applyNumberFormat="1" applyFont="1" applyFill="1" applyBorder="1" applyAlignment="1">
      <x:alignment vertical="center" wrapText="1"/>
    </x:xf>
    <x:xf numFmtId="0" fontId="10" fillId="7" borderId="17" xfId="0" applyNumberFormat="1" applyFont="1" applyFill="1" applyBorder="1" applyAlignment="1">
      <x:alignment vertical="center" wrapText="1"/>
    </x:xf>
    <x:xf numFmtId="0" fontId="10" fillId="7" borderId="18" xfId="0" applyNumberFormat="1" applyFont="1" applyFill="1" applyBorder="1" applyAlignment="1">
      <x:alignment vertical="center" wrapText="1"/>
    </x:xf>
    <x:xf numFmtId="0" fontId="10" fillId="7" borderId="16" xfId="0" applyNumberFormat="1" applyFont="1" applyFill="1" applyBorder="1" applyAlignment="1">
      <x:alignment vertical="center" wrapText="1"/>
    </x:xf>
    <x:xf numFmtId="0" fontId="11" fillId="0" borderId="0" xfId="0" applyNumberFormat="1" applyFont="1" applyFill="1" applyBorder="1" applyAlignment="1">
      <x:alignment vertical="center" wrapText="1"/>
    </x:xf>
    <x:xf numFmtId="200" fontId="10" fillId="7" borderId="17" xfId="0" applyNumberFormat="1" applyFont="1" applyFill="1" applyBorder="1" applyAlignment="1">
      <x:alignment vertical="center" wrapText="1"/>
    </x:xf>
    <x:xf numFmtId="200" fontId="10" fillId="7" borderId="18" xfId="0" applyNumberFormat="1" applyFont="1" applyFill="1" applyBorder="1" applyAlignment="1">
      <x:alignment vertical="center" wrapText="1"/>
    </x:xf>
    <x:xf numFmtId="203" fontId="10" fillId="7" borderId="19" xfId="0" applyNumberFormat="1" applyFont="1" applyFill="1" applyBorder="1" applyAlignment="1">
      <x:alignment vertical="center" wrapText="1"/>
    </x:xf>
    <x:xf numFmtId="0" fontId="10" fillId="7" borderId="0" xfId="0" applyNumberFormat="1" applyFont="1" applyFill="1" applyBorder="1" applyAlignment="1">
      <x:alignment vertical="center" wrapText="1"/>
    </x:xf>
    <x:xf numFmtId="0" fontId="10" fillId="7" borderId="20" xfId="0" applyNumberFormat="1" applyFont="1" applyFill="1" applyBorder="1" applyAlignment="1">
      <x:alignment vertical="center" wrapText="1"/>
    </x:xf>
    <x:xf numFmtId="0" fontId="10" fillId="7" borderId="19" xfId="0" applyNumberFormat="1" applyFont="1" applyFill="1" applyBorder="1" applyAlignment="1">
      <x:alignment vertical="center" wrapText="1"/>
    </x:xf>
    <x:xf numFmtId="200" fontId="10" fillId="7" borderId="0" xfId="0" applyNumberFormat="1" applyFont="1" applyFill="1" applyBorder="1" applyAlignment="1">
      <x:alignment vertical="center" wrapText="1"/>
    </x:xf>
    <x:xf numFmtId="200" fontId="10" fillId="7" borderId="20" xfId="0" applyNumberFormat="1" applyFont="1" applyFill="1" applyBorder="1" applyAlignment="1">
      <x:alignment vertical="center" wrapText="1"/>
    </x:xf>
    <x:xf numFmtId="203" fontId="10" fillId="7" borderId="21" xfId="0" applyNumberFormat="1" applyFont="1" applyFill="1" applyBorder="1" applyAlignment="1">
      <x:alignment vertical="center" wrapText="1"/>
    </x:xf>
    <x:xf numFmtId="0" fontId="10" fillId="7" borderId="22" xfId="0" applyNumberFormat="1" applyFont="1" applyFill="1" applyBorder="1" applyAlignment="1">
      <x:alignment vertical="center" wrapText="1"/>
    </x:xf>
    <x:xf numFmtId="0" fontId="10" fillId="7" borderId="23" xfId="0" applyNumberFormat="1" applyFont="1" applyFill="1" applyBorder="1" applyAlignment="1">
      <x:alignment vertical="center" wrapText="1"/>
    </x:xf>
    <x:xf numFmtId="0" fontId="10" fillId="7" borderId="21" xfId="0" applyNumberFormat="1" applyFont="1" applyFill="1" applyBorder="1" applyAlignment="1">
      <x:alignment vertical="center" wrapText="1"/>
    </x:xf>
    <x:xf numFmtId="200" fontId="10" fillId="7" borderId="22" xfId="0" applyNumberFormat="1" applyFont="1" applyFill="1" applyBorder="1" applyAlignment="1">
      <x:alignment vertical="center" wrapText="1"/>
    </x:xf>
    <x:xf numFmtId="200" fontId="10" fillId="7" borderId="23" xfId="0" applyNumberFormat="1" applyFont="1" applyFill="1" applyBorder="1" applyAlignment="1">
      <x:alignment vertical="center" wrapText="1"/>
    </x:xf>
    <x:xf numFmtId="200" fontId="10" fillId="7" borderId="15" xfId="0" applyNumberFormat="1" applyFont="1" applyFill="1" applyBorder="1" applyAlignment="1">
      <x:alignment vertical="center"/>
    </x:xf>
    <x:xf numFmtId="200" fontId="1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4" xfId="0" applyNumberFormat="1" applyFont="1" applyFill="1" applyBorder="1" applyAlignment="1">
      <x:alignment vertical="center"/>
    </x:xf>
    <x:xf numFmtId="200" fontId="5" fillId="3" borderId="24" xfId="0" applyNumberFormat="1" applyFont="1" applyFill="1" applyBorder="1" applyAlignment="1">
      <x:alignment vertical="center"/>
    </x:xf>
    <x:xf numFmtId="202" fontId="5" fillId="3" borderId="24" xfId="0" applyNumberFormat="1" applyFont="1" applyFill="1" applyBorder="1" applyAlignment="1">
      <x:alignment vertical="center"/>
    </x:xf>
    <x:xf numFmtId="200" fontId="11" fillId="0"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0" fontId="10" fillId="7" borderId="15" xfId="0" applyNumberFormat="1" applyFont="1" applyFill="1" applyBorder="1" applyAlignment="1">
      <x:alignment vertical="center" wrapText="1"/>
    </x:xf>
    <x:xf numFmtId="203" fontId="10" fillId="7" borderId="17" xfId="0" applyNumberFormat="1" applyFont="1" applyFill="1" applyBorder="1" applyAlignment="1">
      <x:alignment vertical="center"/>
    </x:xf>
    <x:xf numFmtId="203" fontId="10" fillId="7" borderId="0" xfId="0" applyNumberFormat="1" applyFont="1" applyFill="1" applyBorder="1" applyAlignment="1">
      <x:alignment vertical="center"/>
    </x:xf>
    <x:xf numFmtId="203" fontId="10" fillId="7" borderId="22" xfId="0" applyNumberFormat="1" applyFont="1" applyFill="1" applyBorder="1" applyAlignment="1">
      <x:alignment vertical="center"/>
    </x:xf>
    <x:xf numFmtId="203" fontId="10" fillId="7" borderId="18" xfId="0" applyNumberFormat="1" applyFont="1" applyFill="1" applyBorder="1" applyAlignment="1">
      <x:alignment vertical="center"/>
    </x:xf>
    <x:xf numFmtId="203" fontId="10" fillId="7" borderId="20" xfId="0" applyNumberFormat="1" applyFont="1" applyFill="1" applyBorder="1" applyAlignment="1">
      <x:alignment vertical="center"/>
    </x:xf>
    <x:xf numFmtId="203" fontId="10" fillId="7" borderId="23" xfId="0" applyNumberFormat="1" applyFont="1" applyFill="1" applyBorder="1" applyAlignment="1">
      <x:alignment vertical="center"/>
    </x:xf>
    <x:xf numFmtId="203" fontId="10" fillId="7" borderId="17" xfId="0" applyNumberFormat="1" applyFont="1" applyFill="1" applyBorder="1" applyAlignment="1">
      <x:alignment vertical="center" wrapText="1"/>
    </x:xf>
    <x:xf numFmtId="203" fontId="10" fillId="7" borderId="18" xfId="0" applyNumberFormat="1" applyFont="1" applyFill="1" applyBorder="1" applyAlignment="1">
      <x:alignment vertical="center" wrapText="1"/>
    </x:xf>
    <x:xf numFmtId="203" fontId="10" fillId="7" borderId="0" xfId="0" applyNumberFormat="1" applyFont="1" applyFill="1" applyBorder="1" applyAlignment="1">
      <x:alignment vertical="center" wrapText="1"/>
    </x:xf>
    <x:xf numFmtId="203" fontId="10" fillId="7" borderId="20" xfId="0" applyNumberFormat="1" applyFont="1" applyFill="1" applyBorder="1" applyAlignment="1">
      <x:alignment vertical="center" wrapText="1"/>
    </x:xf>
    <x:xf numFmtId="203" fontId="10" fillId="7" borderId="22" xfId="0" applyNumberFormat="1" applyFont="1" applyFill="1" applyBorder="1" applyAlignment="1">
      <x:alignment vertical="center" wrapText="1"/>
    </x:xf>
    <x:xf numFmtId="203" fontId="10" fillId="7" borderId="23" xfId="0" applyNumberFormat="1" applyFont="1" applyFill="1" applyBorder="1" applyAlignment="1">
      <x:alignment vertical="center" wrapText="1"/>
    </x:xf>
    <x:xf numFmtId="200" fontId="10" fillId="7" borderId="16" xfId="0" applyNumberFormat="1" applyFont="1" applyFill="1" applyBorder="1" applyAlignment="1">
      <x:alignment vertical="center"/>
    </x:xf>
    <x:xf numFmtId="200" fontId="10" fillId="7" borderId="19" xfId="0" applyNumberFormat="1" applyFont="1" applyFill="1" applyBorder="1" applyAlignment="1">
      <x:alignment vertical="center"/>
    </x:xf>
    <x:xf numFmtId="200" fontId="10" fillId="7" borderId="21" xfId="0" applyNumberFormat="1" applyFont="1" applyFill="1" applyBorder="1" applyAlignment="1">
      <x:alignment vertical="center"/>
    </x:xf>
    <x:xf numFmtId="202" fontId="10" fillId="7" borderId="13" xfId="0" applyNumberFormat="1" applyFont="1" applyFill="1" applyBorder="1" applyAlignment="1">
      <x:alignment vertical="center"/>
    </x:xf>
    <x:xf numFmtId="202" fontId="10" fillId="7" borderId="15" xfId="0" applyNumberFormat="1" applyFont="1" applyFill="1" applyBorder="1" applyAlignment="1">
      <x:alignment vertical="center"/>
    </x:xf>
    <x:xf numFmtId="202" fontId="10" fillId="7" borderId="13" xfId="0" applyNumberFormat="1" applyFont="1" applyFill="1" applyBorder="1" applyAlignment="1">
      <x:alignment vertical="center" wrapText="1"/>
    </x:xf>
    <x:xf numFmtId="0" fontId="10" fillId="7" borderId="13" xfId="0" applyNumberFormat="1" applyFont="1" applyFill="1" applyBorder="1" applyAlignment="1">
      <x:alignment vertical="center" wrapText="1"/>
    </x:xf>
    <x:xf numFmtId="0" fontId="10" fillId="7" borderId="14" xfId="0" applyNumberFormat="1" applyFont="1" applyFill="1" applyBorder="1" applyAlignment="1">
      <x:alignment vertical="center" wrapText="1"/>
    </x:xf>
    <x:xf numFmtId="202" fontId="10" fillId="7" borderId="15" xfId="0" applyNumberFormat="1" applyFont="1" applyFill="1" applyBorder="1" applyAlignment="1">
      <x:alignment vertical="center" wrapText="1"/>
    </x:xf>
    <x:xf numFmtId="0" fontId="12" fillId="3" borderId="0" xfId="0" applyNumberFormat="1" applyFont="1" applyFill="1" applyBorder="1" applyAlignment="1">
      <x:alignment vertical="center"/>
    </x:xf>
    <x:xf numFmtId="0" fontId="12" fillId="3" borderId="25" xfId="0" applyNumberFormat="1" applyFont="1" applyFill="1" applyBorder="1" applyAlignment="1">
      <x:alignment vertical="center"/>
    </x:xf>
    <x:xf numFmtId="0" fontId="12" fillId="3" borderId="26" xfId="0" applyNumberFormat="1" applyFont="1" applyFill="1" applyBorder="1" applyAlignment="1">
      <x:alignment vertical="center"/>
    </x:xf>
    <x:xf numFmtId="0" fontId="12" fillId="3" borderId="27" xfId="0" applyNumberFormat="1" applyFont="1" applyFill="1" applyBorder="1" applyAlignment="1">
      <x:alignment vertical="center"/>
    </x:xf>
    <x:xf numFmtId="0" fontId="1" fillId="9" borderId="0" xfId="0" applyNumberFormat="1" applyFont="1" applyFill="1" applyBorder="1" applyAlignment="1">
      <x:alignment vertical="center"/>
    </x:xf>
    <x:xf numFmtId="0" fontId="6" fillId="9" borderId="0" xfId="0" applyNumberFormat="1" applyFont="1" applyFill="1" applyBorder="1" applyAlignment="1">
      <x:alignment vertical="center"/>
    </x:xf>
    <x:xf numFmtId="0" fontId="6" fillId="9" borderId="2" xfId="0" applyNumberFormat="1" applyFont="1" applyFill="1" applyBorder="1" applyAlignment="1">
      <x:alignment vertical="center"/>
    </x:xf>
    <x:xf numFmtId="0" fontId="6" fillId="9" borderId="3" xfId="0" applyNumberFormat="1" applyFont="1" applyFill="1" applyBorder="1" applyAlignment="1">
      <x:alignment vertical="center"/>
    </x:xf>
    <x:xf numFmtId="0" fontId="6" fillId="9" borderId="4" xfId="0" applyNumberFormat="1" applyFont="1" applyFill="1" applyBorder="1" applyAlignment="1">
      <x:alignment vertical="center"/>
    </x:xf>
    <x:xf numFmtId="0" fontId="6" fillId="9" borderId="5" xfId="0" applyNumberFormat="1" applyFont="1" applyFill="1" applyBorder="1" applyAlignment="1">
      <x:alignment vertical="center"/>
    </x:xf>
    <x:xf numFmtId="0" fontId="6" fillId="9" borderId="6" xfId="0" applyNumberFormat="1" applyFont="1" applyFill="1" applyBorder="1" applyAlignment="1">
      <x:alignment vertical="center"/>
    </x:xf>
    <x:xf numFmtId="0" fontId="6" fillId="9" borderId="7" xfId="0" applyNumberFormat="1" applyFont="1" applyFill="1" applyBorder="1" applyAlignment="1">
      <x:alignment vertical="center"/>
    </x:xf>
    <x:xf numFmtId="0" fontId="6" fillId="9" borderId="8" xfId="0" applyNumberFormat="1" applyFont="1" applyFill="1" applyBorder="1" applyAlignment="1">
      <x:alignment vertical="center"/>
    </x:xf>
    <x:xf numFmtId="0" fontId="6" fillId="9" borderId="9" xfId="0" applyNumberFormat="1" applyFont="1" applyFill="1" applyBorder="1" applyAlignment="1">
      <x:alignment vertical="center"/>
    </x:xf>
    <x:xf numFmtId="0" fontId="6" fillId="9" borderId="2" xfId="0" applyNumberFormat="1" applyFont="1" applyFill="1" applyBorder="1" applyAlignment="1">
      <x:alignment vertical="center" wrapText="1"/>
    </x:xf>
    <x:xf numFmtId="0" fontId="6" fillId="9" borderId="3" xfId="0" applyNumberFormat="1" applyFont="1" applyFill="1" applyBorder="1" applyAlignment="1">
      <x:alignment vertical="center" wrapText="1"/>
    </x:xf>
    <x:xf numFmtId="0" fontId="6" fillId="9" borderId="4" xfId="0" applyNumberFormat="1" applyFont="1" applyFill="1" applyBorder="1" applyAlignment="1">
      <x:alignment vertical="center" wrapText="1"/>
    </x:xf>
    <x:xf numFmtId="0" fontId="6" fillId="9" borderId="5" xfId="0" applyNumberFormat="1" applyFont="1" applyFill="1" applyBorder="1" applyAlignment="1">
      <x:alignment vertical="center" wrapText="1"/>
    </x:xf>
    <x:xf numFmtId="0" fontId="6" fillId="9" borderId="0" xfId="0" applyNumberFormat="1" applyFont="1" applyFill="1" applyBorder="1" applyAlignment="1">
      <x:alignment vertical="center" wrapText="1"/>
    </x:xf>
    <x:xf numFmtId="0" fontId="6" fillId="9" borderId="6" xfId="0" applyNumberFormat="1" applyFont="1" applyFill="1" applyBorder="1" applyAlignment="1">
      <x:alignment vertical="center" wrapText="1"/>
    </x:xf>
    <x:xf numFmtId="0" fontId="6" fillId="9" borderId="7" xfId="0" applyNumberFormat="1" applyFont="1" applyFill="1" applyBorder="1" applyAlignment="1">
      <x:alignment vertical="center" wrapText="1"/>
    </x:xf>
    <x:xf numFmtId="0" fontId="6" fillId="9" borderId="8" xfId="0" applyNumberFormat="1" applyFont="1" applyFill="1" applyBorder="1" applyAlignment="1">
      <x:alignment vertical="center" wrapText="1"/>
    </x:xf>
    <x:xf numFmtId="0" fontId="6" fillId="9" borderId="9" xfId="0" applyNumberFormat="1" applyFont="1" applyFill="1" applyBorder="1" applyAlignment="1">
      <x:alignment vertical="center" wrapText="1"/>
    </x:xf>
    <x:xf numFmtId="0" fontId="13" fillId="8" borderId="0" xfId="0" applyNumberFormat="1" applyFont="1" applyFill="1" applyBorder="1" applyAlignment="1">
      <x:alignment vertical="center"/>
    </x:xf>
    <x:xf numFmtId="0" fontId="13" fillId="8" borderId="28" xfId="0" applyNumberFormat="1" applyFont="1" applyFill="1" applyBorder="1" applyAlignment="1">
      <x:alignment vertical="center"/>
    </x:xf>
    <x:xf numFmtId="0" fontId="13" fillId="8" borderId="29" xfId="0" applyNumberFormat="1" applyFont="1" applyFill="1" applyBorder="1" applyAlignment="1">
      <x:alignment vertical="center"/>
    </x:xf>
    <x:xf numFmtId="0" fontId="13" fillId="8" borderId="28" xfId="0" applyNumberFormat="1" applyFont="1" applyFill="1" applyBorder="1" applyAlignment="1">
      <x:alignment horizontal="center" vertical="center"/>
    </x:xf>
    <x:xf numFmtId="0" fontId="13" fillId="8" borderId="29" xfId="0" applyNumberFormat="1" applyFont="1" applyFill="1" applyBorder="1" applyAlignment="1">
      <x:alignment horizontal="center" vertical="center"/>
    </x:xf>
    <x:xf numFmtId="0" fontId="14" fillId="3" borderId="0" xfId="0" applyNumberFormat="1" applyFont="1" applyFill="1" applyBorder="1" applyAlignment="1">
      <x:alignment vertical="center"/>
    </x:xf>
    <x:xf numFmtId="0" fontId="14" fillId="3" borderId="30" xfId="0" applyNumberFormat="1" applyFont="1" applyFill="1" applyBorder="1" applyAlignment="1">
      <x:alignment vertical="center"/>
    </x:xf>
    <x:xf numFmtId="0" fontId="14" fillId="3" borderId="31" xfId="0" applyNumberFormat="1" applyFont="1" applyFill="1" applyBorder="1" applyAlignment="1">
      <x:alignment vertical="center"/>
    </x:xf>
    <x:xf numFmtId="0" fontId="14" fillId="3" borderId="32" xfId="0" applyNumberFormat="1" applyFont="1" applyFill="1" applyBorder="1" applyAlignment="1">
      <x:alignment vertical="center"/>
    </x:xf>
    <x:xf numFmtId="0" fontId="14" fillId="3" borderId="33" xfId="0" applyNumberFormat="1" applyFont="1" applyFill="1" applyBorder="1" applyAlignment="1">
      <x:alignment vertical="center"/>
    </x:xf>
    <x:xf numFmtId="200" fontId="14" fillId="3" borderId="30" xfId="0" applyNumberFormat="1" applyFont="1" applyFill="1" applyBorder="1" applyAlignment="1">
      <x:alignment vertical="center"/>
    </x:xf>
    <x:xf numFmtId="200" fontId="14" fillId="3" borderId="31" xfId="0" applyNumberFormat="1" applyFont="1" applyFill="1" applyBorder="1" applyAlignment="1">
      <x:alignment vertical="center"/>
    </x:xf>
    <x:xf numFmtId="200" fontId="14" fillId="3" borderId="32" xfId="0" applyNumberFormat="1" applyFont="1" applyFill="1" applyBorder="1" applyAlignment="1">
      <x:alignment vertical="center"/>
    </x:xf>
    <x:xf numFmtId="200" fontId="14" fillId="3" borderId="33" xfId="0" applyNumberFormat="1" applyFont="1" applyFill="1" applyBorder="1" applyAlignment="1">
      <x:alignment vertical="center"/>
    </x:xf>
    <x:xf numFmtId="200" fontId="14" fillId="3" borderId="30" xfId="0" applyNumberFormat="1" applyFont="1" applyFill="1" applyBorder="1" applyAlignment="1">
      <x:alignment horizontal="center" vertical="center"/>
    </x:xf>
    <x:xf numFmtId="200" fontId="14" fillId="3" borderId="31" xfId="0" applyNumberFormat="1" applyFont="1" applyFill="1" applyBorder="1" applyAlignment="1">
      <x:alignment horizontal="center" vertical="center"/>
    </x:xf>
    <x:xf numFmtId="200" fontId="14" fillId="3" borderId="32" xfId="0" applyNumberFormat="1" applyFont="1" applyFill="1" applyBorder="1" applyAlignment="1">
      <x:alignment horizontal="center" vertical="center"/>
    </x:xf>
    <x:xf numFmtId="200" fontId="14" fillId="3" borderId="33" xfId="0" applyNumberFormat="1" applyFont="1" applyFill="1" applyBorder="1" applyAlignment="1">
      <x:alignment horizontal="center" vertical="center"/>
    </x:xf>
    <x:xf numFmtId="0" fontId="1" fillId="2"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1" fillId="7" borderId="0" xfId="0" applyNumberFormat="1" applyFont="1" applyFill="1" applyBorder="1" applyAlignment="1">
      <x:alignment vertical="center" wrapText="1"/>
    </x:xf>
  </x:cellXfs>
  <x:cellStyles count="1">
    <x:cellStyle name="Normal" xfId="0"/>
  </x:cellStyles>
  <x:dxfs count="90">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B42318"/>
      </x:font>
      <x:fill>
        <x:patternFill patternType="solid">
          <x:bgColor rgb="FFFDE7E7"/>
        </x:patternFill>
      </x:fill>
    </x:dxf>
    <x:dxf>
      <x:font>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197347"/>
      </x:font>
      <x:fill>
        <x:patternFill patternType="solid">
          <x:bgColor rgb="FFE3F3E8"/>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B42318"/>
      </x:font>
      <x:fill>
        <x:patternFill patternType="solid">
          <x:bgColor rgb="FFFDE7E7"/>
        </x:patternFill>
      </x:fill>
    </x:dxf>
    <x:dxf>
      <x:font>
        <x:b/>
        <x:color rgb="FF9A6700"/>
      </x:font>
      <x:fill>
        <x:patternFill patternType="solid">
          <x:bgColor rgb="FFFFF3D6"/>
        </x:patternFill>
      </x:fill>
    </x:dxf>
    <x:dxf>
      <x:font>
        <x:b/>
        <x:color rgb="FF9A6700"/>
      </x:font>
      <x:fill>
        <x:patternFill patternType="solid">
          <x:bgColor rgb="FFFFF3D6"/>
        </x:patternFill>
      </x:fill>
    </x:dxf>
    <x:dxf>
      <x:font>
        <x:b/>
        <x:color rgb="FFB42318"/>
      </x:font>
      <x:fill>
        <x:patternFill patternType="solid">
          <x:bgColor rgb="FFFD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e1b4eb4c1014c76" /><Relationship Type="http://schemas.openxmlformats.org/officeDocument/2006/relationships/theme" Target="/xl/theme/theme1.xml" Id="R65776ed7e1414709" /><Relationship Type="http://schemas.openxmlformats.org/officeDocument/2006/relationships/sharedStrings" Target="/xl/sharedStrings.xml" Id="Rc0105595a4074007" /><Relationship Type="http://schemas.openxmlformats.org/officeDocument/2006/relationships/worksheet" Target="/xl/worksheets/sheet1.xml" Id="R390980e66f974b94" /><Relationship Type="http://schemas.openxmlformats.org/officeDocument/2006/relationships/worksheet" Target="/xl/worksheets/sheet2.xml" Id="R0a88e936261c49b2" /><Relationship Type="http://schemas.openxmlformats.org/officeDocument/2006/relationships/worksheet" Target="/xl/worksheets/sheet3.xml" Id="R08bbd135d94f4367" /><Relationship Type="http://schemas.openxmlformats.org/officeDocument/2006/relationships/worksheet" Target="/xl/worksheets/sheet4.xml" Id="R6caadeb607dd4231" /><Relationship Type="http://schemas.openxmlformats.org/officeDocument/2006/relationships/worksheet" Target="/xl/worksheets/sheet5.xml" Id="Rff2844b0e2d64950" /><Relationship Type="http://schemas.openxmlformats.org/officeDocument/2006/relationships/worksheet" Target="/xl/worksheets/sheet6.xml" Id="R504fdd30c47a4f67" /><Relationship Type="http://schemas.openxmlformats.org/officeDocument/2006/relationships/worksheet" Target="/xl/worksheets/sheet7.xml" Id="R9dfdea4c91474642" /><Relationship Type="http://schemas.openxmlformats.org/officeDocument/2006/relationships/worksheet" Target="/xl/worksheets/sheet8.xml" Id="Rc6ad5da0a23b47bd" /><Relationship Type="http://schemas.openxmlformats.org/officeDocument/2006/relationships/worksheet" Target="/xl/worksheets/sheet9.xml" Id="R30771d864f124492" /><Relationship Type="http://schemas.openxmlformats.org/officeDocument/2006/relationships/worksheet" Target="/xl/worksheets/sheet10.xml" Id="R6cef7478f2aa41e9" /><Relationship Type="http://schemas.microsoft.com/office/2017/10/relationships/person" Target="/xl/persons/person.xml" Id="R3d610e8053014c28" /></Relationships>
</file>

<file path=xl/drawings/_rels/drawing1.xml.rels>&#65279;<?xml version="1.0" encoding="utf-8"?><Relationships xmlns="http://schemas.openxmlformats.org/package/2006/relationships"><Relationship Type="http://schemas.openxmlformats.org/officeDocument/2006/relationships/chart" Target="/xl/drawings/charts/chart1.xml" Id="R46a15c926a6c497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National Dues: Target vs Collected ($)</a:t>
            </a:r>
          </a:p>
        </c:rich>
      </c:tx>
      <c:overlay val="0"/>
    </c:title>
    <c:plotArea>
      <c:barChart>
        <c:barDir val="col"/>
        <c:varyColors val="0"/>
        <c:ser>
          <c:idx val="0"/>
          <c:order val="0"/>
          <c:tx>
            <c:v>Amount</c:v>
          </c:tx>
          <c:cat>
            <c:strRef>
              <c:f>'Dashboard'!$J$5:$J$6</c:f>
              <c:strCache>
                <c:ptCount val="0"/>
              </c:strCache>
            </c:strRef>
          </c:cat>
          <c:val>
            <c:numRef>
              <c:f>'Dashboard'!$K$5:$K$6</c:f>
              <c:numCache>
                <c:formatCode>$#,##0.00;[Red]($#,##0.00);-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7</xdr:row>
      <xdr:rowOff>0</xdr:rowOff>
    </xdr:from>
    <xdr:to>
      <xdr:col>16</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6a15c926a6c4979"/>
        </a:graphicData>
      </a:graphic>
    </xdr:graphicFrame>
    <xdr:clientData/>
  </xdr:twoCellAnchor>
</xdr:wsDr>
</file>

<file path=xl/persons/person.xml><?xml version="1.0" encoding="utf-8"?>
<xltc:personList xmlns:xltc="http://schemas.microsoft.com/office/spreadsheetml/2018/threadedcomments">
  <xltc:person displayName="Shayna Vincent" id="{F60A4C90-FBB2-4F87-92E3-73C07C603605}"/>
</xltc:personList>
</file>

<file path=xl/tables/table1.xml><?xml version="1.0" encoding="utf-8"?>
<x:table xmlns:x="http://schemas.openxmlformats.org/spreadsheetml/2006/main" id="1" name="FinanceTransactionsTable" displayName="FinanceTransactionsTable" ref="A5:V305" headerRowCount="1" totalsRowCount="0" totalsRowShown="0">
  <x:autoFilter ref="A5:V305"/>
  <x:tableColumns count="22">
    <x:tableColumn id="1" name="Date"/>
    <x:tableColumn id="2" name="Transaction ID"/>
    <x:tableColumn id="3" name="Chapter ID"/>
    <x:tableColumn id="4" name="Period (YYYY-MM)"/>
    <x:tableColumn id="5" name="Type"/>
    <x:tableColumn id="6" name="Category"/>
    <x:tableColumn id="7" name="Fund restriction"/>
    <x:tableColumn id="8" name="Description"/>
    <x:tableColumn id="9" name="Counterparty ID / name"/>
    <x:tableColumn id="10" name="Evidence URL"/>
    <x:tableColumn id="11" name="Requested by"/>
    <x:tableColumn id="12" name="Approved by 1"/>
    <x:tableColumn id="13" name="Approved by 2"/>
    <x:tableColumn id="14" name="Approval status"/>
    <x:tableColumn id="15" name="Bank posted?"/>
    <x:tableColumn id="16" name="Deposit"/>
    <x:tableColumn id="17" name="Expense"/>
    <x:tableColumn id="18" name="Net"/>
    <x:tableColumn id="19" name="Reconciled?"/>
    <x:tableColumn id="20" name="Related record ID"/>
    <x:tableColumn id="21" name="Conflict / exception"/>
    <x:tableColumn id="22" name="Notes"/>
  </x:tableColumns>
  <x:tableStyleInfo name="TableStyleMedium2" showFirstColumn="0" showLastColumn="0" showRowStripes="1" showColumnStripes="0"/>
</x:table>
</file>

<file path=xl/tables/table2.xml><?xml version="1.0" encoding="utf-8"?>
<x:table xmlns:x="http://schemas.openxmlformats.org/spreadsheetml/2006/main" id="2" name="FinanceBudgetTable" displayName="FinanceBudgetTable" ref="A5:M24" headerRowCount="1" totalsRowCount="0" totalsRowShown="0">
  <x:autoFilter ref="A5:M24"/>
  <x:tableColumns count="13">
    <x:tableColumn id="1" name="Account code"/>
    <x:tableColumn id="2" name="Category"/>
    <x:tableColumn id="3" name="Direction"/>
    <x:tableColumn id="4" name="Program / fund"/>
    <x:tableColumn id="5" name="Restriction"/>
    <x:tableColumn id="6" name="Approved budget"/>
    <x:tableColumn id="7" name="Actual"/>
    <x:tableColumn id="8" name="Open commitments"/>
    <x:tableColumn id="9" name="Available / variance"/>
    <x:tableColumn id="10" name="Variance %"/>
    <x:tableColumn id="11" name="Evidence / source"/>
    <x:tableColumn id="12" name="Owner"/>
    <x:tableColumn id="13" name="Notes"/>
  </x:tableColumns>
  <x:tableStyleInfo name="TableStyleMedium2" showFirstColumn="0" showLastColumn="0" showRowStripes="1" showColumnStripes="0"/>
</x:table>
</file>

<file path=xl/tables/table3.xml><?xml version="1.0" encoding="utf-8"?>
<x:table xmlns:x="http://schemas.openxmlformats.org/spreadsheetml/2006/main" id="3" name="FinanceBankReconTable" displayName="FinanceBankReconTable" ref="A5:R29" headerRowCount="1" totalsRowCount="0" totalsRowShown="0">
  <x:autoFilter ref="A5:R29"/>
  <x:tableColumns count="18">
    <x:tableColumn id="1" name="Period (YYYY-MM)"/>
    <x:tableColumn id="2" name="Statement date"/>
    <x:tableColumn id="3" name="Statement ending balance"/>
    <x:tableColumn id="4" name="Deposits in transit"/>
    <x:tableColumn id="5" name="Outstanding payments"/>
    <x:tableColumn id="6" name="Bank adjustments"/>
    <x:tableColumn id="7" name="Adjusted bank"/>
    <x:tableColumn id="8" name="Book beginning"/>
    <x:tableColumn id="9" name="Book deposits"/>
    <x:tableColumn id="10" name="Book expenses"/>
    <x:tableColumn id="11" name="Book adjustments"/>
    <x:tableColumn id="12" name="Book ending"/>
    <x:tableColumn id="13" name="Difference"/>
    <x:tableColumn id="14" name="Status"/>
    <x:tableColumn id="15" name="Statement URL"/>
    <x:tableColumn id="16" name="Prepared by"/>
    <x:tableColumn id="17" name="Reviewed by"/>
    <x:tableColumn id="18" name="Completed date"/>
  </x:tableColumns>
  <x:tableStyleInfo name="TableStyleMedium2" showFirstColumn="0" showLastColumn="0" showRowStripes="1" showColumnStripes="0"/>
</x:table>
</file>

<file path=xl/tables/table4.xml><?xml version="1.0" encoding="utf-8"?>
<x:table xmlns:x="http://schemas.openxmlformats.org/spreadsheetml/2006/main" id="4" name="FinanceDuesTable" displayName="FinanceDuesTable" ref="A5:S505" headerRowCount="1" totalsRowCount="0" totalsRowShown="0">
  <x:autoFilter ref="A5:S505"/>
  <x:tableColumns count="19">
    <x:tableColumn id="1" name="Member ID"/>
    <x:tableColumn id="2" name="Chapter ID"/>
    <x:tableColumn id="3" name="Academic term"/>
    <x:tableColumn id="4" name="Member status"/>
    <x:tableColumn id="5" name="National fee"/>
    <x:tableColumn id="6" name="Hardship waiver status"/>
    <x:tableColumn id="7" name="Waiver amount"/>
    <x:tableColumn id="8" name="Net due"/>
    <x:tableColumn id="9" name="Paid date"/>
    <x:tableColumn id="10" name="Amount paid"/>
    <x:tableColumn id="11" name="Outstanding"/>
    <x:tableColumn id="12" name="Payment status"/>
    <x:tableColumn id="13" name="Receipt ID"/>
    <x:tableColumn id="14" name="Transaction ID"/>
    <x:tableColumn id="15" name="P31 access eligible?"/>
    <x:tableColumn id="16" name="Evidence URL"/>
    <x:tableColumn id="17" name="Verified by"/>
    <x:tableColumn id="18" name="Verified date"/>
    <x:tableColumn id="19" name="Notes / exception ID"/>
  </x:tableColumns>
  <x:tableStyleInfo name="TableStyleMedium2" showFirstColumn="0" showLastColumn="0" showRowStripes="1" showColumnStripes="0"/>
</x:table>
</file>

<file path=xl/tables/table5.xml><?xml version="1.0" encoding="utf-8"?>
<x:table xmlns:x="http://schemas.openxmlformats.org/spreadsheetml/2006/main" id="5" name="FinanceFundraisingTable" displayName="FinanceFundraisingTable" ref="A5:V105" headerRowCount="1" totalsRowCount="0" totalsRowShown="0">
  <x:autoFilter ref="A5:V105"/>
  <x:tableColumns count="22">
    <x:tableColumn id="1" name="Campaign ID"/>
    <x:tableColumn id="2" name="Chapter ID"/>
    <x:tableColumn id="3" name="Campaign / sponsor"/>
    <x:tableColumn id="4" name="Type"/>
    <x:tableColumn id="5" name="National approval?"/>
    <x:tableColumn id="6" name="Approval / contract ID"/>
    <x:tableColumn id="7" name="Start date"/>
    <x:tableColumn id="8" name="End date"/>
    <x:tableColumn id="9" name="Legal operator / beneficiary"/>
    <x:tableColumn id="10" name="Restricted purpose"/>
    <x:tableColumn id="11" name="Gross receipts"/>
    <x:tableColumn id="12" name="Fees"/>
    <x:tableColumn id="13" name="Refunds / chargebacks"/>
    <x:tableColumn id="14" name="Net proceeds"/>
    <x:tableColumn id="15" name="% to approved program"/>
    <x:tableColumn id="16" name="Program amount"/>
    <x:tableColumn id="17" name="Platform / payment route"/>
    <x:tableColumn id="18" name="Contract / evidence URL"/>
    <x:tableColumn id="19" name="Reconciled?"/>
    <x:tableColumn id="20" name="Closeout due"/>
    <x:tableColumn id="21" name="Closeout status"/>
    <x:tableColumn id="22" name="Risk / exception note"/>
  </x:tableColumns>
  <x:tableStyleInfo name="TableStyleMedium2" showFirstColumn="0" showLastColumn="0" showRowStripes="1" showColumnStripes="0"/>
</x:table>
</file>

<file path=xl/tables/table6.xml><?xml version="1.0" encoding="utf-8"?>
<x:table xmlns:x="http://schemas.openxmlformats.org/spreadsheetml/2006/main" id="6" name="FinanceReimbursementsTable" displayName="FinanceReimbursementsTable" ref="A5:R105" headerRowCount="1" totalsRowCount="0" totalsRowShown="0">
  <x:autoFilter ref="A5:R105"/>
  <x:tableColumns count="18">
    <x:tableColumn id="1" name="Request ID"/>
    <x:tableColumn id="2" name="Chapter ID"/>
    <x:tableColumn id="3" name="Requester member ID"/>
    <x:tableColumn id="4" name="Expense date"/>
    <x:tableColumn id="5" name="Submitted date"/>
    <x:tableColumn id="6" name="Category"/>
    <x:tableColumn id="7" name="Business purpose"/>
    <x:tableColumn id="8" name="Amount"/>
    <x:tableColumn id="9" name="Itemized evidence URL"/>
    <x:tableColumn id="10" name="Approval 1"/>
    <x:tableColumn id="11" name="Approval 2"/>
    <x:tableColumn id="12" name="Policy exception"/>
    <x:tableColumn id="13" name="Decision"/>
    <x:tableColumn id="14" name="Payment date"/>
    <x:tableColumn id="15" name="Transaction ID"/>
    <x:tableColumn id="16" name="Payment status"/>
    <x:tableColumn id="17" name="Verified by"/>
    <x:tableColumn id="18"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6" dT="2026-08-30T10:46:59.711" personId="{F60A4C90-FBB2-4F87-92E3-73C07C603605}" id="{1B49B034-6B2C-43EA-A2D0-E000CAFFD858}">
    <xltc:text>Controlled national input. The approved PGWS national membership fee is $20 per member unless National Finance adopts a later written policy.</xltc:text>
  </xltc:threadedComment>
  <xltc:threadedComment ref="B10" dT="2026-08-30T10:46:59.717" personId="{F60A4C90-FBB2-4F87-92E3-73C07C603605}" id="{023130F3-EAF2-4644-81D5-07F7B359859C}">
    <xltc:text>Local chapter fees are not authorized by this workbook. Keep this at $0 unless written National approval states the amount, term, and hardship/refund rules.</xltc:text>
  </xltc:threadedComment>
  <xltc:threadedComment ref="B11" dT="2026-08-30T10:46:59.717" personId="{F60A4C90-FBB2-4F87-92E3-73C07C603605}" id="{0DE55DD0-9264-4C59-B3DF-F4BFDDE4D0FC}">
    <xltc:text>Draft operational threshold for dual approval. If the current approved finance policy differs, update this cell and attach the policy reference.</xltc:text>
  </xltc:threadedComment>
</xltc:ThreadedComments>
</file>

<file path=xl/worksheets/_rels/sheet2.xml.rels>&#65279;<?xml version="1.0" encoding="utf-8"?><Relationships xmlns="http://schemas.openxmlformats.org/package/2006/relationships"><Relationship Type="http://schemas.openxmlformats.org/officeDocument/2006/relationships/drawing" Target="/xl/drawings/drawing1.xml" Id="R8f10d3cf55384d96" /></Relationships>
</file>

<file path=xl/worksheets/_rels/sheet3.xml.rels>&#65279;<?xml version="1.0" encoding="utf-8"?><Relationships xmlns="http://schemas.openxmlformats.org/package/2006/relationships"><Relationship Type="http://schemas.openxmlformats.org/officeDocument/2006/relationships/comments" Target="/xl/comments1.xml" Id="R2ce0799f0a81442a" /><Relationship Type="http://schemas.openxmlformats.org/officeDocument/2006/relationships/vmlDrawing" Target="/xl/drawings/vmldrawing.vml" Id="R7474d1f1c8404f5a" /><Relationship Type="http://schemas.microsoft.com/office/2017/10/relationships/threadedComment" Target="/xl/threadedcomments/threadedcomment.xml" Id="R934845e8c094493d" /></Relationships>
</file>

<file path=xl/worksheets/_rels/sheet4.xml.rels>&#65279;<?xml version="1.0" encoding="utf-8"?><Relationships xmlns="http://schemas.openxmlformats.org/package/2006/relationships"><Relationship Type="http://schemas.openxmlformats.org/officeDocument/2006/relationships/table" Target="/xl/tables/table1.xml" Id="R10696dcb62594fcc" /></Relationships>
</file>

<file path=xl/worksheets/_rels/sheet5.xml.rels>&#65279;<?xml version="1.0" encoding="utf-8"?><Relationships xmlns="http://schemas.openxmlformats.org/package/2006/relationships"><Relationship Type="http://schemas.openxmlformats.org/officeDocument/2006/relationships/table" Target="/xl/tables/table2.xml" Id="R05b392ef71df4b5a" /></Relationships>
</file>

<file path=xl/worksheets/_rels/sheet6.xml.rels>&#65279;<?xml version="1.0" encoding="utf-8"?><Relationships xmlns="http://schemas.openxmlformats.org/package/2006/relationships"><Relationship Type="http://schemas.openxmlformats.org/officeDocument/2006/relationships/table" Target="/xl/tables/table3.xml" Id="R8d94a78d8ca24430" /></Relationships>
</file>

<file path=xl/worksheets/_rels/sheet7.xml.rels>&#65279;<?xml version="1.0" encoding="utf-8"?><Relationships xmlns="http://schemas.openxmlformats.org/package/2006/relationships"><Relationship Type="http://schemas.openxmlformats.org/officeDocument/2006/relationships/table" Target="/xl/tables/table4.xml" Id="R97ede1df64af4d82" /></Relationships>
</file>

<file path=xl/worksheets/_rels/sheet8.xml.rels>&#65279;<?xml version="1.0" encoding="utf-8"?><Relationships xmlns="http://schemas.openxmlformats.org/package/2006/relationships"><Relationship Type="http://schemas.openxmlformats.org/officeDocument/2006/relationships/table" Target="/xl/tables/table5.xml" Id="R14e52186dbaa4e24" /></Relationships>
</file>

<file path=xl/worksheets/_rels/sheet9.xml.rels>&#65279;<?xml version="1.0" encoding="utf-8"?><Relationships xmlns="http://schemas.openxmlformats.org/package/2006/relationships"><Relationship Type="http://schemas.openxmlformats.org/officeDocument/2006/relationships/table" Target="/xl/tables/table6.xml" Id="Rdc448d253f3c4bdd" /></Relationships>
</file>

<file path=xl/worksheets/sheet1.xml><?xml version="1.0" encoding="utf-8"?>
<x:worksheet xmlns:x="http://schemas.openxmlformats.org/spreadsheetml/2006/main">
  <x:sheetViews>
    <x:sheetView showGridLines="0" workbookViewId="0"/>
  </x:sheetViews>
  <x:sheetFormatPr defaultRowHeight="15"/>
  <x:cols>
    <x:col min="1" max="1" width="14" hidden="0" customWidth="1"/>
    <x:col min="2" max="2" width="26" hidden="0" customWidth="1"/>
    <x:col min="3" max="3" width="14" hidden="0" customWidth="1"/>
    <x:col min="4" max="4" width="26" hidden="0" customWidth="1"/>
    <x:col min="5" max="5" width="16" hidden="0" customWidth="1"/>
    <x:col min="6" max="6" width="25" hidden="0" customWidth="1"/>
    <x:col min="7" max="7" width="23" hidden="0" customWidth="1"/>
    <x:col min="8" max="8" width="22" hidden="0" customWidth="1"/>
  </x:cols>
  <x:sheetData>
    <x:row r="1" ht="35" customHeight="1">
      <x:c r="A1" s="5" t="str">
        <x:v>PGWS CHAPTER FINANCE &amp; DUES WORKBOOK</x:v>
      </x:c>
      <x:c r="B1" s="5"/>
      <x:c r="C1" s="5"/>
      <x:c r="D1" s="5"/>
      <x:c r="E1" s="5"/>
      <x:c r="F1" s="5"/>
      <x:c r="G1" s="5"/>
      <x:c r="H1" s="5"/>
    </x:row>
    <x:row r="2" ht="30" customHeight="1">
      <x:c r="A2" s="9" t="str">
        <x:v>PGWS-WB-FIN-001 • Version 1.0 • 2026-08-30 • Owner: PGWS National Operations</x:v>
      </x:c>
      <x:c r="B2" s="9"/>
      <x:c r="C2" s="9"/>
      <x:c r="D2" s="9"/>
      <x:c r="E2" s="9"/>
      <x:c r="F2" s="9"/>
      <x:c r="G2" s="9"/>
      <x:c r="H2" s="9"/>
    </x:row>
    <x:row r="3">
      <x:c r="A3" s="2"/>
      <x:c r="B3" s="2"/>
      <x:c r="C3" s="2"/>
      <x:c r="D3" s="2"/>
      <x:c r="E3" s="2"/>
      <x:c r="F3" s="2"/>
      <x:c r="G3" s="2"/>
      <x:c r="H3" s="2"/>
    </x:row>
    <x:row r="4" ht="24" customHeight="1">
      <x:c r="A4" s="11" t="str">
        <x:v>PURPOSE, AUTHORITY &amp; SYSTEM BOUNDARY</x:v>
      </x:c>
      <x:c r="B4" s="11"/>
      <x:c r="C4" s="11"/>
      <x:c r="D4" s="11"/>
      <x:c r="E4" s="11"/>
      <x:c r="F4" s="11"/>
      <x:c r="G4" s="11"/>
      <x:c r="H4" s="11"/>
    </x:row>
    <x:row r="5">
      <x:c r="A5" s="14" t="str">
        <x:v>Workbook</x:v>
      </x:c>
      <x:c r="B5" s="15" t="str">
        <x:v>PGWS CHAPTER FINANCE &amp; DUES WORKBOOK</x:v>
      </x:c>
      <x:c r="C5" s="15"/>
      <x:c r="D5" s="15"/>
      <x:c r="E5" s="15"/>
      <x:c r="F5" s="15"/>
      <x:c r="G5" s="15"/>
      <x:c r="H5" s="15"/>
    </x:row>
    <x:row r="6">
      <x:c r="A6" s="14" t="str">
        <x:v>Document ID</x:v>
      </x:c>
      <x:c r="B6" s="15" t="str">
        <x:v>PGWS-WB-FIN-001</x:v>
      </x:c>
      <x:c r="C6" s="15"/>
      <x:c r="D6" s="15"/>
      <x:c r="E6" s="15"/>
      <x:c r="F6" s="15"/>
      <x:c r="G6" s="15"/>
      <x:c r="H6" s="15"/>
    </x:row>
    <x:row r="7">
      <x:c r="A7" s="14" t="str">
        <x:v>Version / date</x:v>
      </x:c>
      <x:c r="B7" s="15" t="str">
        <x:v>1.0 / 2026-08-30</x:v>
      </x:c>
      <x:c r="C7" s="15"/>
      <x:c r="D7" s="15"/>
      <x:c r="E7" s="15"/>
      <x:c r="F7" s="15"/>
      <x:c r="G7" s="15"/>
      <x:c r="H7" s="15"/>
    </x:row>
    <x:row r="8">
      <x:c r="A8" s="14" t="str">
        <x:v>Operational owner</x:v>
      </x:c>
      <x:c r="B8" s="15" t="str">
        <x:v>PGWS National Finance / authorized Chapter Treasurer</x:v>
      </x:c>
      <x:c r="C8" s="15"/>
      <x:c r="D8" s="15"/>
      <x:c r="E8" s="15"/>
      <x:c r="F8" s="15"/>
      <x:c r="G8" s="15"/>
      <x:c r="H8" s="15"/>
    </x:row>
    <x:row r="9">
      <x:c r="A9" s="14" t="str">
        <x:v>Primary users</x:v>
      </x:c>
      <x:c r="B9" s="15" t="str">
        <x:v>National finance reviewers, chapter treasurer, chapter president, approved advisor</x:v>
      </x:c>
      <x:c r="C9" s="15"/>
      <x:c r="D9" s="15"/>
      <x:c r="E9" s="15"/>
      <x:c r="F9" s="15"/>
      <x:c r="G9" s="15"/>
      <x:c r="H9" s="15"/>
    </x:row>
    <x:row r="10">
      <x:c r="A10" s="14" t="str">
        <x:v>Confidentiality</x:v>
      </x:c>
      <x:c r="B10" s="15" t="str">
        <x:v>Internal financial operations — restricted role access</x:v>
      </x:c>
      <x:c r="C10" s="15"/>
      <x:c r="D10" s="15"/>
      <x:c r="E10" s="15"/>
      <x:c r="F10" s="15"/>
      <x:c r="G10" s="15"/>
      <x:c r="H10" s="15"/>
    </x:row>
    <x:row r="11">
      <x:c r="A11" s="14" t="str">
        <x:v>Review cycle</x:v>
      </x:c>
      <x:c r="B11" s="15" t="str">
        <x:v>Each academic term and after any finance-policy change</x:v>
      </x:c>
      <x:c r="C11" s="15"/>
      <x:c r="D11" s="15"/>
      <x:c r="E11" s="15"/>
      <x:c r="F11" s="15"/>
      <x:c r="G11" s="15"/>
      <x:c r="H11" s="15"/>
    </x:row>
    <x:row r="12">
      <x:c r="A12" s="2"/>
      <x:c r="B12" s="2"/>
      <x:c r="C12" s="2"/>
      <x:c r="D12" s="2"/>
      <x:c r="E12" s="2"/>
      <x:c r="F12" s="2"/>
      <x:c r="G12" s="2"/>
      <x:c r="H12" s="2"/>
    </x:row>
    <x:row r="13">
      <x:c r="A13" s="26" t="str">
        <x:v>CONTINGENCY / EXPORT ONLY — The PGWS portal is the system of record. Do not use this workbook as a parallel central database. Import reconciled updates back to the portal, retain evidence links, and follow role-based access and retention rules.</x:v>
      </x:c>
      <x:c r="B13" s="27"/>
      <x:c r="C13" s="27"/>
      <x:c r="D13" s="27"/>
      <x:c r="E13" s="27"/>
      <x:c r="F13" s="27"/>
      <x:c r="G13" s="27"/>
      <x:c r="H13" s="28"/>
    </x:row>
    <x:row r="14">
      <x:c r="A14" s="29"/>
      <x:c r="B14" s="30"/>
      <x:c r="C14" s="30"/>
      <x:c r="D14" s="30"/>
      <x:c r="E14" s="30"/>
      <x:c r="F14" s="30"/>
      <x:c r="G14" s="30"/>
      <x:c r="H14" s="31"/>
    </x:row>
    <x:row r="15">
      <x:c r="A15" s="29"/>
      <x:c r="B15" s="30"/>
      <x:c r="C15" s="30"/>
      <x:c r="D15" s="30"/>
      <x:c r="E15" s="30"/>
      <x:c r="F15" s="30"/>
      <x:c r="G15" s="30"/>
      <x:c r="H15" s="31"/>
    </x:row>
    <x:row r="16">
      <x:c r="A16" s="32"/>
      <x:c r="B16" s="33"/>
      <x:c r="C16" s="33"/>
      <x:c r="D16" s="33"/>
      <x:c r="E16" s="33"/>
      <x:c r="F16" s="33"/>
      <x:c r="G16" s="33"/>
      <x:c r="H16" s="34"/>
    </x:row>
    <x:row r="17">
      <x:c r="A17" s="2"/>
      <x:c r="B17" s="2"/>
      <x:c r="C17" s="2"/>
      <x:c r="D17" s="2"/>
      <x:c r="E17" s="2"/>
      <x:c r="F17" s="2"/>
      <x:c r="G17" s="2"/>
      <x:c r="H17" s="2"/>
    </x:row>
    <x:row r="18" ht="24" customHeight="1">
      <x:c r="A18" s="11" t="str">
        <x:v>HOW TO USE THIS EXPORT SAFELY</x:v>
      </x:c>
      <x:c r="B18" s="11"/>
      <x:c r="C18" s="11"/>
      <x:c r="D18" s="11"/>
      <x:c r="E18" s="11"/>
      <x:c r="F18" s="11"/>
      <x:c r="G18" s="11"/>
      <x:c r="H18" s="11"/>
    </x:row>
    <x:row r="19" ht="31" customHeight="1">
      <x:c r="A19" s="37" t="n">
        <x:v>1</x:v>
      </x:c>
      <x:c r="B19" s="15" t="str">
        <x:v>Confirm the Assumptions tab against the current National finance policy before entering activity.</x:v>
      </x:c>
      <x:c r="C19" s="15"/>
      <x:c r="D19" s="15"/>
      <x:c r="E19" s="15"/>
      <x:c r="F19" s="15"/>
      <x:c r="G19" s="15"/>
      <x:c r="H19" s="15"/>
    </x:row>
    <x:row r="20" ht="31" customHeight="1">
      <x:c r="A20" s="37" t="n">
        <x:v>2</x:v>
      </x:c>
      <x:c r="B20" s="15" t="str">
        <x:v>Record every bank-posted item on Transactions with a unique ID, approval, and evidence link.</x:v>
      </x:c>
      <x:c r="C20" s="15"/>
      <x:c r="D20" s="15"/>
      <x:c r="E20" s="15"/>
      <x:c r="F20" s="15"/>
      <x:c r="G20" s="15"/>
      <x:c r="H20" s="15"/>
    </x:row>
    <x:row r="21" ht="31" customHeight="1">
      <x:c r="A21" s="37" t="n">
        <x:v>3</x:v>
      </x:c>
      <x:c r="B21" s="15" t="str">
        <x:v>Record the $20 national membership fee in Dues Register; do not store full card, bank, or government-ID data.</x:v>
      </x:c>
      <x:c r="C21" s="15"/>
      <x:c r="D21" s="15"/>
      <x:c r="E21" s="15"/>
      <x:c r="F21" s="15"/>
      <x:c r="G21" s="15"/>
      <x:c r="H21" s="15"/>
    </x:row>
    <x:row r="22" ht="31" customHeight="1">
      <x:c r="A22" s="37" t="n">
        <x:v>4</x:v>
      </x:c>
      <x:c r="B22" s="15" t="str">
        <x:v>Reconcile every statement period and resolve all non-zero differences before submitting a chapter report.</x:v>
      </x:c>
      <x:c r="C22" s="15"/>
      <x:c r="D22" s="15"/>
      <x:c r="E22" s="15"/>
      <x:c r="F22" s="15"/>
      <x:c r="G22" s="15"/>
      <x:c r="H22" s="15"/>
    </x:row>
    <x:row r="23" ht="31" customHeight="1">
      <x:c r="A23" s="37" t="n">
        <x:v>5</x:v>
      </x:c>
      <x:c r="B23" s="15" t="str">
        <x:v>Use the Dashboard and Checks tabs for exception review, then import approved results to the PGWS portal.</x:v>
      </x:c>
      <x:c r="C23" s="15"/>
      <x:c r="D23" s="15"/>
      <x:c r="E23" s="15"/>
      <x:c r="F23" s="15"/>
      <x:c r="G23" s="15"/>
      <x:c r="H23" s="15"/>
    </x:row>
    <x:row r="24">
      <x:c r="A24" s="2"/>
      <x:c r="B24" s="2"/>
      <x:c r="C24" s="2"/>
      <x:c r="D24" s="2"/>
      <x:c r="E24" s="2"/>
      <x:c r="F24" s="2"/>
      <x:c r="G24" s="2"/>
      <x:c r="H24" s="2"/>
    </x:row>
    <x:row r="25" ht="24" customHeight="1">
      <x:c r="A25" s="11" t="str">
        <x:v>ROLE ACCESS &amp; DATA MINIMIZATION</x:v>
      </x:c>
      <x:c r="B25" s="11"/>
      <x:c r="C25" s="11"/>
      <x:c r="D25" s="11"/>
      <x:c r="E25" s="11"/>
      <x:c r="F25" s="11"/>
      <x:c r="G25" s="11"/>
      <x:c r="H25" s="11"/>
    </x:row>
    <x:row r="26">
      <x:c r="A26" s="47" t="str">
        <x:v>Treasurers may enter assigned chapter activity only. Presidents/advisors review; they must not rewrite evidence or delete history. Only National Finance may change the national dues rate, approve an exception, alter a closed period, or authorize a PGWS-to-EFF transfer. PGWS and Esther Funds Foundation are legally and financially separate: never commingle accounts, revenue, expenses, receipts, or donor restrictions.</x:v>
      </x:c>
      <x:c r="B26" s="48"/>
      <x:c r="C26" s="48"/>
      <x:c r="D26" s="48"/>
      <x:c r="E26" s="48"/>
      <x:c r="F26" s="48"/>
      <x:c r="G26" s="48"/>
      <x:c r="H26" s="49"/>
    </x:row>
    <x:row r="27">
      <x:c r="A27" s="50"/>
      <x:c r="B27" s="51"/>
      <x:c r="C27" s="51"/>
      <x:c r="D27" s="51"/>
      <x:c r="E27" s="51"/>
      <x:c r="F27" s="51"/>
      <x:c r="G27" s="51"/>
      <x:c r="H27" s="52"/>
    </x:row>
    <x:row r="28">
      <x:c r="A28" s="50"/>
      <x:c r="B28" s="51"/>
      <x:c r="C28" s="51"/>
      <x:c r="D28" s="51"/>
      <x:c r="E28" s="51"/>
      <x:c r="F28" s="51"/>
      <x:c r="G28" s="51"/>
      <x:c r="H28" s="52"/>
    </x:row>
    <x:row r="29">
      <x:c r="A29" s="53"/>
      <x:c r="B29" s="54"/>
      <x:c r="C29" s="54"/>
      <x:c r="D29" s="54"/>
      <x:c r="E29" s="54"/>
      <x:c r="F29" s="54"/>
      <x:c r="G29" s="54"/>
      <x:c r="H29" s="55"/>
    </x:row>
    <x:row r="30">
      <x:c r="A30" s="2"/>
      <x:c r="B30" s="2"/>
      <x:c r="C30" s="2"/>
      <x:c r="D30" s="2"/>
      <x:c r="E30" s="2"/>
      <x:c r="F30" s="2"/>
      <x:c r="G30" s="2"/>
      <x:c r="H30" s="2"/>
    </x:row>
    <x:row r="31" ht="24" customHeight="1">
      <x:c r="A31" s="11" t="str">
        <x:v>PGWS MISSION &amp; WORKBOOK COLOR KEY</x:v>
      </x:c>
      <x:c r="B31" s="11"/>
      <x:c r="C31" s="11"/>
      <x:c r="D31" s="11"/>
      <x:c r="E31" s="11"/>
      <x:c r="F31" s="11"/>
      <x:c r="G31" s="11"/>
      <x:c r="H31" s="11"/>
    </x:row>
    <x:row r="32">
      <x:c r="A32" s="69" t="str">
        <x:v>Helping women find their beauty in Christ and use it to love, lead, and serve.
Beautiful in Christ. Grace like pearls. Worth beyond rubies. Called to serve.</x:v>
      </x:c>
      <x:c r="B32" s="70"/>
      <x:c r="C32" s="70"/>
      <x:c r="D32" s="70"/>
      <x:c r="E32" s="70"/>
      <x:c r="F32" s="70"/>
      <x:c r="G32" s="70"/>
      <x:c r="H32" s="71"/>
    </x:row>
    <x:row r="33">
      <x:c r="A33" s="72"/>
      <x:c r="B33" s="73"/>
      <x:c r="C33" s="73"/>
      <x:c r="D33" s="73"/>
      <x:c r="E33" s="73"/>
      <x:c r="F33" s="73"/>
      <x:c r="G33" s="73"/>
      <x:c r="H33" s="74"/>
    </x:row>
    <x:row r="34">
      <x:c r="A34" s="2"/>
      <x:c r="B34" s="2"/>
      <x:c r="C34" s="2"/>
      <x:c r="D34" s="2"/>
      <x:c r="E34" s="2"/>
      <x:c r="F34" s="2"/>
      <x:c r="G34" s="2"/>
      <x:c r="H34" s="2"/>
    </x:row>
    <x:row r="35">
      <x:c r="A35" s="77" t="str">
        <x:v>BLUE text / pale pink fill</x:v>
      </x:c>
      <x:c r="B35" s="77" t="str">
        <x:v>Authorized manual input</x:v>
      </x:c>
      <x:c r="C35" s="77" t="str">
        <x:v>GREEN text</x:v>
      </x:c>
      <x:c r="D35" s="77" t="str">
        <x:v>Cross-sheet formula</x:v>
      </x:c>
      <x:c r="E35" s="77" t="str">
        <x:v>RUBY / amber status</x:v>
      </x:c>
      <x:c r="F35" s="77" t="str">
        <x:v>Exception or review</x:v>
      </x:c>
      <x:c r="G35" s="77" t="str">
        <x:v>Evidence URL / record ID</x:v>
      </x:c>
      <x:c r="H35" s="77" t="str">
        <x:v>Required for audit</x:v>
      </x:c>
    </x:row>
    <x:row r="36">
      <x:c r="A36" s="2"/>
      <x:c r="B36" s="2"/>
      <x:c r="C36" s="2"/>
      <x:c r="D36" s="2"/>
      <x:c r="E36" s="2"/>
      <x:c r="F36" s="2"/>
      <x:c r="G36" s="2"/>
      <x:c r="H36" s="2"/>
    </x:row>
  </x:sheetData>
  <x:mergeCells>
    <x:mergeCell ref="A1:H1"/>
    <x:mergeCell ref="A2:H2"/>
    <x:mergeCell ref="A4:H4"/>
    <x:mergeCell ref="B5:H5"/>
    <x:mergeCell ref="B6:H6"/>
    <x:mergeCell ref="B7:H7"/>
    <x:mergeCell ref="B8:H8"/>
    <x:mergeCell ref="B9:H9"/>
    <x:mergeCell ref="B10:H10"/>
    <x:mergeCell ref="B11:H11"/>
    <x:mergeCell ref="A13:H16"/>
    <x:mergeCell ref="A18:H18"/>
    <x:mergeCell ref="B19:H19"/>
    <x:mergeCell ref="B20:H20"/>
    <x:mergeCell ref="B21:H21"/>
    <x:mergeCell ref="B22:H22"/>
    <x:mergeCell ref="B23:H23"/>
    <x:mergeCell ref="A25:H25"/>
    <x:mergeCell ref="A26:H29"/>
    <x:mergeCell ref="A31:H31"/>
    <x:mergeCell ref="A32:H3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23" hidden="0" customWidth="1"/>
    <x:col min="3" max="3" width="15" hidden="0" customWidth="1"/>
    <x:col min="4" max="4" width="22" hidden="0" customWidth="1"/>
    <x:col min="5" max="5" width="13" hidden="0" customWidth="1"/>
    <x:col min="6" max="6" width="22" hidden="0" customWidth="1"/>
    <x:col min="7" max="7" width="13" hidden="0" customWidth="1"/>
    <x:col min="8" max="8" width="22" hidden="0" customWidth="1"/>
    <x:col min="9" max="9" width="4" hidden="0" customWidth="1"/>
    <x:col min="10" max="10" width="21" hidden="0" customWidth="1"/>
    <x:col min="11" max="11" width="17" hidden="0" customWidth="1"/>
    <x:col min="12" max="12" width="13" hidden="0" customWidth="1"/>
    <x:col min="13" max="13" width="13" hidden="0" customWidth="1"/>
    <x:col min="14" max="14" width="13" hidden="0" customWidth="1"/>
    <x:col min="15" max="15" width="13" hidden="0" customWidth="1"/>
    <x:col min="16" max="16" width="13" hidden="0" customWidth="1"/>
  </x:cols>
  <x:sheetData>
    <x:row r="1" ht="35" customHeight="1">
      <x:c r="A1" s="5" t="str">
        <x:v>FINANCE &amp; DUES DASHBOARD</x:v>
      </x:c>
      <x:c r="B1" s="5"/>
      <x:c r="C1" s="5"/>
      <x:c r="D1" s="5"/>
      <x:c r="E1" s="5"/>
      <x:c r="F1" s="5"/>
      <x:c r="G1" s="5"/>
      <x:c r="H1" s="5"/>
      <x:c r="I1" s="5"/>
      <x:c r="J1" s="5"/>
      <x:c r="K1" s="5"/>
      <x:c r="L1" s="5"/>
      <x:c r="M1" s="5"/>
      <x:c r="N1" s="5"/>
      <x:c r="O1" s="5"/>
      <x:c r="P1" s="5"/>
    </x:row>
    <x:row r="2" ht="30" customHeight="1">
      <x:c r="A2" s="9" t="str">
        <x:v>Version 1.0 • As-of data entered in this export • CONTINGENCY / EXPORT ONLY — The PGWS portal is the system of record. Do not use this workbook as a parallel central database. Import reconciled updates back to the portal, retain evidence links, and follow role-based access and retention rules.</x:v>
      </x:c>
      <x:c r="B2" s="9"/>
      <x:c r="C2" s="9"/>
      <x:c r="D2" s="9"/>
      <x:c r="E2" s="9"/>
      <x:c r="F2" s="9"/>
      <x:c r="G2" s="9"/>
      <x:c r="H2" s="9"/>
      <x:c r="I2" s="9"/>
      <x:c r="J2" s="9"/>
      <x:c r="K2" s="9"/>
      <x:c r="L2" s="9"/>
      <x:c r="M2" s="9"/>
      <x:c r="N2" s="9"/>
      <x:c r="O2" s="9"/>
      <x:c r="P2" s="9"/>
    </x:row>
    <x:row r="3">
      <x:c r="A3" s="2"/>
      <x:c r="B3" s="2"/>
      <x:c r="C3" s="2"/>
      <x:c r="D3" s="2"/>
      <x:c r="E3" s="2"/>
      <x:c r="F3" s="2"/>
      <x:c r="G3" s="2"/>
      <x:c r="H3" s="2"/>
      <x:c r="I3" s="2"/>
      <x:c r="J3" s="2"/>
      <x:c r="K3" s="2"/>
      <x:c r="L3" s="2"/>
      <x:c r="M3" s="2"/>
      <x:c r="N3" s="2"/>
      <x:c r="O3" s="2"/>
      <x:c r="P3" s="2"/>
    </x:row>
    <x:row r="4" ht="34" customHeight="1">
      <x:c r="A4" s="11" t="str">
        <x:v>CURRENT CONTROL POSITION</x:v>
      </x:c>
      <x:c r="B4" s="11"/>
      <x:c r="C4" s="11"/>
      <x:c r="D4" s="11"/>
      <x:c r="E4" s="11"/>
      <x:c r="F4" s="11"/>
      <x:c r="G4" s="11"/>
      <x:c r="H4" s="11"/>
      <x:c r="I4" s="2"/>
      <x:c r="J4" s="86" t="str">
        <x:v>Dues measure</x:v>
      </x:c>
      <x:c r="K4" s="88" t="str">
        <x:v>Amount</x:v>
      </x:c>
      <x:c r="L4" s="2"/>
      <x:c r="M4" s="2"/>
      <x:c r="N4" s="2"/>
      <x:c r="O4" s="2"/>
      <x:c r="P4" s="2"/>
    </x:row>
    <x:row r="5">
      <x:c r="A5" s="198" t="str">
        <x:v>TOTAL INCOME</x:v>
      </x:c>
      <x:c r="B5" s="199"/>
      <x:c r="C5" s="198" t="str">
        <x:v>TOTAL EXPENSES</x:v>
      </x:c>
      <x:c r="D5" s="199"/>
      <x:c r="E5" s="198" t="str">
        <x:v>NET CASH CHANGE</x:v>
      </x:c>
      <x:c r="F5" s="199"/>
      <x:c r="G5" s="198" t="str">
        <x:v>DUES OUTSTANDING</x:v>
      </x:c>
      <x:c r="H5" s="199"/>
      <x:c r="I5" s="2"/>
      <x:c r="J5" s="2" t="str">
        <x:v>Target</x:v>
      </x:c>
      <x:c r="K5" s="97" t="n">
        <x:f>'Assumptions'!B16</x:f>
        <x:v>1000</x:v>
      </x:c>
      <x:c r="L5" s="2"/>
      <x:c r="M5" s="2"/>
      <x:c r="N5" s="2"/>
      <x:c r="O5" s="2"/>
      <x:c r="P5" s="2"/>
    </x:row>
    <x:row r="6">
      <x:c r="A6" s="209" t="n">
        <x:f>SUM('Transactions'!P6:P305)</x:f>
        <x:v>0</x:v>
      </x:c>
      <x:c r="B6" s="210"/>
      <x:c r="C6" s="209" t="n">
        <x:f>SUM('Transactions'!Q6:Q305)</x:f>
        <x:v>0</x:v>
      </x:c>
      <x:c r="D6" s="210"/>
      <x:c r="E6" s="209" t="n">
        <x:f>SUM('Transactions'!R6:R305)</x:f>
        <x:v>0</x:v>
      </x:c>
      <x:c r="F6" s="210"/>
      <x:c r="G6" s="209" t="n">
        <x:f>SUM('Dues Register'!K6:K505)</x:f>
        <x:v>0</x:v>
      </x:c>
      <x:c r="H6" s="210"/>
      <x:c r="I6" s="2"/>
      <x:c r="J6" s="2" t="str">
        <x:v>Collected</x:v>
      </x:c>
      <x:c r="K6" s="97" t="n">
        <x:f>SUM('Dues Register'!J6:J505)</x:f>
        <x:v>0</x:v>
      </x:c>
      <x:c r="L6" s="2"/>
      <x:c r="M6" s="2"/>
      <x:c r="N6" s="2"/>
      <x:c r="O6" s="2"/>
      <x:c r="P6" s="2"/>
    </x:row>
    <x:row r="7">
      <x:c r="A7" s="211"/>
      <x:c r="B7" s="212"/>
      <x:c r="C7" s="211"/>
      <x:c r="D7" s="212"/>
      <x:c r="E7" s="211"/>
      <x:c r="F7" s="212"/>
      <x:c r="G7" s="211"/>
      <x:c r="H7" s="212"/>
      <x:c r="I7" s="2"/>
      <x:c r="J7" s="2"/>
      <x:c r="K7" s="2"/>
      <x:c r="L7" s="2"/>
      <x:c r="M7" s="2"/>
      <x:c r="N7" s="2"/>
      <x:c r="O7" s="2"/>
      <x:c r="P7" s="2"/>
    </x:row>
    <x:row r="8">
      <x:c r="A8" s="2"/>
      <x:c r="B8" s="2"/>
      <x:c r="C8" s="2"/>
      <x:c r="D8" s="2"/>
      <x:c r="E8" s="2"/>
      <x:c r="F8" s="2"/>
      <x:c r="G8" s="2"/>
      <x:c r="H8" s="2"/>
      <x:c r="I8" s="2"/>
      <x:c r="J8" s="2"/>
      <x:c r="K8" s="2"/>
      <x:c r="L8" s="2"/>
      <x:c r="M8" s="2"/>
      <x:c r="N8" s="2"/>
      <x:c r="O8" s="2"/>
      <x:c r="P8" s="2"/>
    </x:row>
    <x:row r="9" ht="24" customHeight="1">
      <x:c r="A9" s="11" t="str">
        <x:v>EXCEPTION QUEUE</x:v>
      </x:c>
      <x:c r="B9" s="11"/>
      <x:c r="C9" s="11"/>
      <x:c r="D9" s="11"/>
      <x:c r="E9" s="11"/>
      <x:c r="F9" s="11"/>
      <x:c r="G9" s="11"/>
      <x:c r="H9" s="11"/>
      <x:c r="I9" s="2"/>
      <x:c r="J9" s="2"/>
      <x:c r="K9" s="2"/>
      <x:c r="L9" s="2"/>
      <x:c r="M9" s="2"/>
      <x:c r="N9" s="2"/>
      <x:c r="O9" s="2"/>
      <x:c r="P9" s="2"/>
    </x:row>
    <x:row r="10" ht="34" customHeight="1">
      <x:c r="A10" s="86" t="str">
        <x:v>Control</x:v>
      </x:c>
      <x:c r="B10" s="87" t="str">
        <x:v>Current</x:v>
      </x:c>
      <x:c r="C10" s="87" t="str">
        <x:v>Target</x:v>
      </x:c>
      <x:c r="D10" s="88" t="str">
        <x:v>Status</x:v>
      </x:c>
      <x:c r="E10" s="2"/>
      <x:c r="F10" s="2"/>
      <x:c r="G10" s="2"/>
      <x:c r="H10" s="2"/>
      <x:c r="I10" s="2"/>
      <x:c r="J10" s="2"/>
      <x:c r="K10" s="2"/>
      <x:c r="L10" s="2"/>
      <x:c r="M10" s="2"/>
      <x:c r="N10" s="2"/>
      <x:c r="O10" s="2"/>
      <x:c r="P10" s="2"/>
    </x:row>
    <x:row r="11">
      <x:c r="A11" s="2" t="str">
        <x:v>Members current on dues</x:v>
      </x:c>
      <x:c r="B11" s="112" t="n">
        <x:f>COUNTIF('Dues Register'!L6:L505,"*CURRENT*")</x:f>
        <x:v>0</x:v>
      </x:c>
      <x:c r="C11" s="112" t="n">
        <x:f>'Assumptions'!B7</x:f>
        <x:v>50</x:v>
      </x:c>
      <x:c r="D11" s="112" t="str">
        <x:f>IF(B11&gt;=C11,"PASS","REVIEW")</x:f>
        <x:v>REVIEW</x:v>
      </x:c>
      <x:c r="E11" s="2"/>
      <x:c r="F11" s="2"/>
      <x:c r="G11" s="2"/>
      <x:c r="H11" s="2"/>
      <x:c r="I11" s="2"/>
      <x:c r="J11" s="2"/>
      <x:c r="K11" s="2"/>
      <x:c r="L11" s="2"/>
      <x:c r="M11" s="2"/>
      <x:c r="N11" s="2"/>
      <x:c r="O11" s="2"/>
      <x:c r="P11" s="2"/>
    </x:row>
    <x:row r="12">
      <x:c r="A12" s="2" t="str">
        <x:v>Transactions on approval hold</x:v>
      </x:c>
      <x:c r="B12" s="112" t="n">
        <x:f>COUNTIF('Transactions'!N6:N305,"HOLD*")</x:f>
        <x:v>0</x:v>
      </x:c>
      <x:c r="C12" s="112" t="n">
        <x:v>0</x:v>
      </x:c>
      <x:c r="D12" s="112" t="str">
        <x:f>IF(B12=0,"PASS","REVIEW")</x:f>
        <x:v>PASS</x:v>
      </x:c>
      <x:c r="E12" s="2"/>
      <x:c r="F12" s="2"/>
      <x:c r="G12" s="2"/>
      <x:c r="H12" s="2"/>
      <x:c r="I12" s="2"/>
      <x:c r="J12" s="2"/>
      <x:c r="K12" s="2"/>
      <x:c r="L12" s="2"/>
      <x:c r="M12" s="2"/>
      <x:c r="N12" s="2"/>
      <x:c r="O12" s="2"/>
      <x:c r="P12" s="2"/>
    </x:row>
    <x:row r="13">
      <x:c r="A13" s="2" t="str">
        <x:v>Bank periods requiring review</x:v>
      </x:c>
      <x:c r="B13" s="112" t="n">
        <x:f>COUNTIF('Bank Reconciliation'!N6:N29,"REVIEW")</x:f>
        <x:v>0</x:v>
      </x:c>
      <x:c r="C13" s="112" t="n">
        <x:v>0</x:v>
      </x:c>
      <x:c r="D13" s="112" t="str">
        <x:f>IF(B13=0,"PASS","REVIEW")</x:f>
        <x:v>PASS</x:v>
      </x:c>
      <x:c r="E13" s="2"/>
      <x:c r="F13" s="2"/>
      <x:c r="G13" s="2"/>
      <x:c r="H13" s="2"/>
      <x:c r="I13" s="2"/>
      <x:c r="J13" s="2"/>
      <x:c r="K13" s="2"/>
      <x:c r="L13" s="2"/>
      <x:c r="M13" s="2"/>
      <x:c r="N13" s="2"/>
      <x:c r="O13" s="2"/>
      <x:c r="P13" s="2"/>
    </x:row>
    <x:row r="14">
      <x:c r="A14" s="2" t="str">
        <x:v>Open reimbursement payments</x:v>
      </x:c>
      <x:c r="B14" s="112" t="n">
        <x:f>COUNTIF('Reimbursements'!P6:P105,"*PENDING*")</x:f>
        <x:v>0</x:v>
      </x:c>
      <x:c r="C14" s="112" t="n">
        <x:v>0</x:v>
      </x:c>
      <x:c r="D14" s="112" t="str">
        <x:f>IF(B14=0,"PASS","REVIEW")</x:f>
        <x:v>PASS</x:v>
      </x:c>
      <x:c r="E14" s="2"/>
      <x:c r="F14" s="2"/>
      <x:c r="G14" s="2"/>
      <x:c r="H14" s="2"/>
      <x:c r="I14" s="2"/>
      <x:c r="J14" s="2"/>
      <x:c r="K14" s="2"/>
      <x:c r="L14" s="2"/>
      <x:c r="M14" s="2"/>
      <x:c r="N14" s="2"/>
      <x:c r="O14" s="2"/>
      <x:c r="P14" s="2"/>
    </x:row>
    <x:row r="15">
      <x:c r="A15" s="2" t="str">
        <x:v>Fundraiser closeouts overdue</x:v>
      </x:c>
      <x:c r="B15" s="112" t="n">
        <x:f>COUNTIF('Fundraising &amp; Sponsors'!U6:U105,"OVERDUE")</x:f>
        <x:v>0</x:v>
      </x:c>
      <x:c r="C15" s="112" t="n">
        <x:v>0</x:v>
      </x:c>
      <x:c r="D15" s="112" t="str">
        <x:f>IF(B15=0,"PASS","REVIEW")</x:f>
        <x:v>PASS</x:v>
      </x:c>
      <x:c r="E15" s="2"/>
      <x:c r="F15" s="2"/>
      <x:c r="G15" s="2"/>
      <x:c r="H15" s="2"/>
      <x:c r="I15" s="2"/>
      <x:c r="J15" s="2"/>
      <x:c r="K15" s="2"/>
      <x:c r="L15" s="2"/>
      <x:c r="M15" s="2"/>
      <x:c r="N15" s="2"/>
      <x:c r="O15" s="2"/>
      <x:c r="P15" s="2"/>
    </x:row>
    <x:row r="16">
      <x:c r="A16" s="2" t="str">
        <x:v>Workbook checks</x:v>
      </x:c>
      <x:c r="B16" s="112" t="str">
        <x:f>'Checks'!C4</x:f>
        <x:v>PASS</x:v>
      </x:c>
      <x:c r="C16" s="112" t="str">
        <x:v>PASS</x:v>
      </x:c>
      <x:c r="D16" s="112" t="str">
        <x:f>B16</x:f>
        <x:v>PASS</x:v>
      </x:c>
      <x:c r="E16" s="2"/>
      <x:c r="F16" s="2"/>
      <x:c r="G16" s="2"/>
      <x:c r="H16" s="2"/>
      <x:c r="I16" s="2"/>
      <x:c r="J16" s="2"/>
      <x:c r="K16" s="2"/>
      <x:c r="L16" s="2"/>
      <x:c r="M16" s="2"/>
      <x:c r="N16" s="2"/>
      <x:c r="O16" s="2"/>
      <x:c r="P16" s="2"/>
    </x:row>
    <x:row r="17">
      <x:c r="A17" s="2"/>
      <x:c r="B17" s="2"/>
      <x:c r="C17" s="2"/>
      <x:c r="D17" s="2"/>
      <x:c r="E17" s="2"/>
      <x:c r="F17" s="2"/>
      <x:c r="G17" s="2"/>
      <x:c r="H17" s="2"/>
      <x:c r="I17" s="2"/>
      <x:c r="J17" s="2"/>
      <x:c r="K17" s="2"/>
      <x:c r="L17" s="2"/>
      <x:c r="M17" s="2"/>
      <x:c r="N17" s="2"/>
      <x:c r="O17" s="2"/>
      <x:c r="P17" s="2"/>
    </x:row>
    <x:row r="18">
      <x:c r="A18" s="2"/>
      <x:c r="B18" s="2"/>
      <x:c r="C18" s="2"/>
      <x:c r="D18" s="2"/>
      <x:c r="E18" s="2"/>
      <x:c r="F18" s="2"/>
      <x:c r="G18" s="2"/>
      <x:c r="H18" s="2"/>
      <x:c r="I18" s="2"/>
      <x:c r="J18" s="2"/>
      <x:c r="K18" s="2"/>
      <x:c r="L18" s="2"/>
      <x:c r="M18" s="2"/>
      <x:c r="N18" s="2"/>
      <x:c r="O18" s="2"/>
      <x:c r="P18" s="2"/>
    </x:row>
    <x:row r="19" ht="24" customHeight="1">
      <x:c r="A19" s="11" t="str">
        <x:v>TREASURER CLOSE CHECKLIST</x:v>
      </x:c>
      <x:c r="B19" s="11"/>
      <x:c r="C19" s="11"/>
      <x:c r="D19" s="11"/>
      <x:c r="E19" s="11"/>
      <x:c r="F19" s="11"/>
      <x:c r="G19" s="11"/>
      <x:c r="H19" s="11"/>
      <x:c r="I19" s="2"/>
      <x:c r="J19" s="2"/>
      <x:c r="K19" s="2"/>
      <x:c r="L19" s="2"/>
      <x:c r="M19" s="2"/>
      <x:c r="N19" s="2"/>
      <x:c r="O19" s="2"/>
      <x:c r="P19" s="2"/>
    </x:row>
    <x:row r="20">
      <x:c r="A20" s="37" t="str">
        <x:v>1</x:v>
      </x:c>
      <x:c r="B20" s="15" t="str">
        <x:v>Attach statement and evidence</x:v>
      </x:c>
      <x:c r="C20" s="169" t="str">
        <x:v>Not started</x:v>
      </x:c>
      <x:c r="D20" s="15" t="str">
        <x:v>Owner: Treasurer</x:v>
      </x:c>
      <x:c r="E20" s="15"/>
      <x:c r="F20" s="15"/>
      <x:c r="G20" s="15"/>
      <x:c r="H20" s="15"/>
      <x:c r="I20" s="2"/>
      <x:c r="J20" s="2"/>
      <x:c r="K20" s="2"/>
      <x:c r="L20" s="2"/>
      <x:c r="M20" s="2"/>
      <x:c r="N20" s="2"/>
      <x:c r="O20" s="2"/>
      <x:c r="P20" s="2"/>
    </x:row>
    <x:row r="21">
      <x:c r="A21" s="37" t="str">
        <x:v>2</x:v>
      </x:c>
      <x:c r="B21" s="15" t="str">
        <x:v>Resolve reconciliation differences</x:v>
      </x:c>
      <x:c r="C21" s="170" t="str">
        <x:v>Not started</x:v>
      </x:c>
      <x:c r="D21" s="15" t="str">
        <x:v>Owner: Treasurer</x:v>
      </x:c>
      <x:c r="E21" s="15"/>
      <x:c r="F21" s="15"/>
      <x:c r="G21" s="15"/>
      <x:c r="H21" s="15"/>
      <x:c r="I21" s="2"/>
      <x:c r="J21" s="2"/>
      <x:c r="K21" s="2"/>
      <x:c r="L21" s="2"/>
      <x:c r="M21" s="2"/>
      <x:c r="N21" s="2"/>
      <x:c r="O21" s="2"/>
      <x:c r="P21" s="2"/>
    </x:row>
    <x:row r="22">
      <x:c r="A22" s="37" t="str">
        <x:v>3</x:v>
      </x:c>
      <x:c r="B22" s="15" t="str">
        <x:v>Review $20 dues, waivers and receipts</x:v>
      </x:c>
      <x:c r="C22" s="170" t="str">
        <x:v>Not started</x:v>
      </x:c>
      <x:c r="D22" s="15" t="str">
        <x:v>Owner: Membership + Treasurer</x:v>
      </x:c>
      <x:c r="E22" s="15"/>
      <x:c r="F22" s="15"/>
      <x:c r="G22" s="15"/>
      <x:c r="H22" s="15"/>
      <x:c r="I22" s="2"/>
      <x:c r="J22" s="47" t="str">
        <x:v>The chart compares the approved planning target with recorded dues payments. It is not a bank reconciliation. A member is current only when the portal shows an approved payment or waiver and the receipt/evidence is linked.</x:v>
      </x:c>
      <x:c r="K22" s="48"/>
      <x:c r="L22" s="48"/>
      <x:c r="M22" s="48"/>
      <x:c r="N22" s="48"/>
      <x:c r="O22" s="48"/>
      <x:c r="P22" s="49"/>
    </x:row>
    <x:row r="23">
      <x:c r="A23" s="37" t="str">
        <x:v>4</x:v>
      </x:c>
      <x:c r="B23" s="15" t="str">
        <x:v>Review restricted funds and PGWS/EFF separation</x:v>
      </x:c>
      <x:c r="C23" s="170" t="str">
        <x:v>Not started</x:v>
      </x:c>
      <x:c r="D23" s="15" t="str">
        <x:v>Owner: National Finance</x:v>
      </x:c>
      <x:c r="E23" s="15"/>
      <x:c r="F23" s="15"/>
      <x:c r="G23" s="15"/>
      <x:c r="H23" s="15"/>
      <x:c r="I23" s="2"/>
      <x:c r="J23" s="50"/>
      <x:c r="K23" s="51"/>
      <x:c r="L23" s="51"/>
      <x:c r="M23" s="51"/>
      <x:c r="N23" s="51"/>
      <x:c r="O23" s="51"/>
      <x:c r="P23" s="52"/>
    </x:row>
    <x:row r="24">
      <x:c r="A24" s="37" t="str">
        <x:v>5</x:v>
      </x:c>
      <x:c r="B24" s="15" t="str">
        <x:v>Obtain second-person review</x:v>
      </x:c>
      <x:c r="C24" s="170" t="str">
        <x:v>Not started</x:v>
      </x:c>
      <x:c r="D24" s="15" t="str">
        <x:v>Owner: President / Advisor</x:v>
      </x:c>
      <x:c r="E24" s="15"/>
      <x:c r="F24" s="15"/>
      <x:c r="G24" s="15"/>
      <x:c r="H24" s="15"/>
      <x:c r="I24" s="2"/>
      <x:c r="J24" s="50"/>
      <x:c r="K24" s="51"/>
      <x:c r="L24" s="51"/>
      <x:c r="M24" s="51"/>
      <x:c r="N24" s="51"/>
      <x:c r="O24" s="51"/>
      <x:c r="P24" s="52"/>
    </x:row>
    <x:row r="25">
      <x:c r="A25" s="37" t="str">
        <x:v>6</x:v>
      </x:c>
      <x:c r="B25" s="15" t="str">
        <x:v>Import approved close to portal</x:v>
      </x:c>
      <x:c r="C25" s="102" t="str">
        <x:v>Not started</x:v>
      </x:c>
      <x:c r="D25" s="15" t="str">
        <x:v>Owner: National Finance</x:v>
      </x:c>
      <x:c r="E25" s="15"/>
      <x:c r="F25" s="15"/>
      <x:c r="G25" s="15"/>
      <x:c r="H25" s="15"/>
      <x:c r="I25" s="2"/>
      <x:c r="J25" s="50"/>
      <x:c r="K25" s="51"/>
      <x:c r="L25" s="51"/>
      <x:c r="M25" s="51"/>
      <x:c r="N25" s="51"/>
      <x:c r="O25" s="51"/>
      <x:c r="P25" s="52"/>
    </x:row>
    <x:row r="26">
      <x:c r="A26" s="2"/>
      <x:c r="B26" s="2"/>
      <x:c r="C26" s="2"/>
      <x:c r="D26" s="2"/>
      <x:c r="E26" s="2"/>
      <x:c r="F26" s="2"/>
      <x:c r="G26" s="2"/>
      <x:c r="H26" s="2"/>
      <x:c r="I26" s="2"/>
      <x:c r="J26" s="53"/>
      <x:c r="K26" s="54"/>
      <x:c r="L26" s="54"/>
      <x:c r="M26" s="54"/>
      <x:c r="N26" s="54"/>
      <x:c r="O26" s="54"/>
      <x:c r="P26" s="55"/>
    </x:row>
    <x:row r="27">
      <x:c r="A27" s="2"/>
      <x:c r="B27" s="2"/>
      <x:c r="C27" s="2"/>
      <x:c r="D27" s="2"/>
      <x:c r="E27" s="2"/>
      <x:c r="F27" s="2"/>
      <x:c r="G27" s="2"/>
      <x:c r="H27" s="2"/>
      <x:c r="I27" s="2"/>
      <x:c r="J27" s="2"/>
      <x:c r="K27" s="2"/>
      <x:c r="L27" s="2"/>
      <x:c r="M27" s="2"/>
      <x:c r="N27" s="2"/>
      <x:c r="O27" s="2"/>
      <x:c r="P27" s="2"/>
    </x:row>
    <x:row r="28">
      <x:c r="A28" s="2"/>
      <x:c r="B28" s="2"/>
      <x:c r="C28" s="2"/>
      <x:c r="D28" s="2"/>
      <x:c r="E28" s="2"/>
      <x:c r="F28" s="2"/>
      <x:c r="G28" s="2"/>
      <x:c r="H28" s="2"/>
      <x:c r="I28" s="2"/>
      <x:c r="J28" s="2"/>
      <x:c r="K28" s="2"/>
      <x:c r="L28" s="2"/>
      <x:c r="M28" s="2"/>
      <x:c r="N28" s="2"/>
      <x:c r="O28" s="2"/>
      <x:c r="P28" s="2"/>
    </x:row>
  </x:sheetData>
  <x:mergeCells>
    <x:mergeCell ref="A1:P1"/>
    <x:mergeCell ref="A2:P2"/>
    <x:mergeCell ref="A4:H4"/>
    <x:mergeCell ref="A5:B5"/>
    <x:mergeCell ref="A6:B7"/>
    <x:mergeCell ref="C5:D5"/>
    <x:mergeCell ref="C6:D7"/>
    <x:mergeCell ref="E5:F5"/>
    <x:mergeCell ref="E6:F7"/>
    <x:mergeCell ref="G5:H5"/>
    <x:mergeCell ref="G6:H7"/>
    <x:mergeCell ref="A9:H9"/>
    <x:mergeCell ref="A19:H19"/>
    <x:mergeCell ref="B20:H20"/>
    <x:mergeCell ref="B21:H21"/>
    <x:mergeCell ref="B22:H22"/>
    <x:mergeCell ref="B23:H23"/>
    <x:mergeCell ref="B24:H24"/>
    <x:mergeCell ref="B25:H25"/>
    <x:mergeCell ref="J22:P26"/>
  </x:mergeCells>
  <x:conditionalFormatting sqref="D11:D16">
    <x:cfRule type="containsText" dxfId="79" priority="1" operator="containsText" text="PASS"/>
    <x:cfRule type="containsText" dxfId="80" priority="2" operator="containsText" text="OK"/>
    <x:cfRule type="containsText" dxfId="81" priority="3" operator="containsText" text="CURRENT"/>
    <x:cfRule type="containsText" dxfId="82" priority="4" operator="containsText" text="COMPLETE"/>
    <x:cfRule type="containsText" dxfId="83" priority="5" operator="containsText" text="ELIGIBLE"/>
    <x:cfRule type="containsText" dxfId="84" priority="6" operator="containsText" text="FAIL"/>
    <x:cfRule type="containsText" dxfId="85" priority="7" operator="containsText" text="HOLD"/>
    <x:cfRule type="containsText" dxfId="86" priority="8" operator="containsText" text="OVERDUE"/>
    <x:cfRule type="containsText" dxfId="87" priority="9" operator="containsText" text="REVIEW"/>
    <x:cfRule type="containsText" dxfId="88" priority="10" operator="containsText" text="PENDING"/>
    <x:cfRule type="containsText" dxfId="89" priority="11" operator="containsText" text="EXPIRED"/>
  </x:conditionalFormatting>
  <x:dataValidations count="1">
    <x:dataValidation type="list" sqref="C20:C25">
      <x:formula1>"Not started,In progress,Complete,Blocked"</x:formula1>
    </x:dataValidation>
  </x:dataValidations>
  <x:pageMargins left="0.7" right="0.7" top="0.75" bottom="0.75" header="0.3" footer="0.3"/>
  <x:drawing xmlns:r="http://schemas.openxmlformats.org/officeDocument/2006/relationships" r:id="R8f10d3cf55384d96"/>
</x:worksheet>
</file>

<file path=xl/worksheets/sheet3.xml><?xml version="1.0" encoding="utf-8"?>
<x:worksheet xmlns:x="http://schemas.openxmlformats.org/spreadsheetml/2006/main">
  <x:sheetViews>
    <x:sheetView showGridLines="0" workbookViewId="0"/>
  </x:sheetViews>
  <x:sheetFormatPr defaultRowHeight="15"/>
  <x:cols>
    <x:col min="1" max="1" width="31" hidden="0" customWidth="1"/>
    <x:col min="2" max="2" width="27" hidden="0" customWidth="1"/>
    <x:col min="3" max="3" width="17" hidden="0" customWidth="1"/>
    <x:col min="4" max="4" width="21" hidden="0" customWidth="1"/>
    <x:col min="5" max="5" width="31" hidden="0" customWidth="1"/>
    <x:col min="6" max="6" width="48" hidden="0" customWidth="1"/>
  </x:cols>
  <x:sheetData>
    <x:row r="1" ht="35" customHeight="1">
      <x:c r="A1" s="5" t="str">
        <x:v>FINANCE CONTROL ASSUMPTIONS</x:v>
      </x:c>
      <x:c r="B1" s="5"/>
      <x:c r="C1" s="5"/>
      <x:c r="D1" s="5"/>
      <x:c r="E1" s="5"/>
      <x:c r="F1" s="5"/>
    </x:row>
    <x:row r="2" ht="30" customHeight="1">
      <x:c r="A2" s="9" t="str">
        <x:v>Blue cells are controlled inputs. Confirm against the current approved policy before each term.</x:v>
      </x:c>
      <x:c r="B2" s="9"/>
      <x:c r="C2" s="9"/>
      <x:c r="D2" s="9"/>
      <x:c r="E2" s="9"/>
      <x:c r="F2" s="9"/>
    </x:row>
    <x:row r="3">
      <x:c r="A3" s="2"/>
      <x:c r="B3" s="2"/>
      <x:c r="C3" s="2"/>
      <x:c r="D3" s="2"/>
      <x:c r="E3" s="2"/>
      <x:c r="F3" s="2"/>
    </x:row>
    <x:row r="4" ht="24" customHeight="1">
      <x:c r="A4" s="11" t="str">
        <x:v>CONTROLLED INPUTS &amp; DERIVED TARGETS</x:v>
      </x:c>
      <x:c r="B4" s="11"/>
      <x:c r="C4" s="11"/>
      <x:c r="D4" s="11"/>
      <x:c r="E4" s="11"/>
      <x:c r="F4" s="11"/>
    </x:row>
    <x:row r="5" ht="34" customHeight="1">
      <x:c r="A5" s="86" t="str">
        <x:v>Control</x:v>
      </x:c>
      <x:c r="B5" s="87" t="str">
        <x:v>Value</x:v>
      </x:c>
      <x:c r="C5" s="87" t="str">
        <x:v>Unit</x:v>
      </x:c>
      <x:c r="D5" s="87" t="str">
        <x:v>Owner</x:v>
      </x:c>
      <x:c r="E5" s="87" t="str">
        <x:v>Evidence / approval</x:v>
      </x:c>
      <x:c r="F5" s="88" t="str">
        <x:v>Operational note</x:v>
      </x:c>
    </x:row>
    <x:row r="6" ht="38" customHeight="1">
      <x:c r="A6" s="15" t="str">
        <x:v>National membership fee</x:v>
      </x:c>
      <x:c r="B6" s="98" t="n">
        <x:v>20</x:v>
      </x:c>
      <x:c r="C6" s="15" t="str">
        <x:v>$ / member</x:v>
      </x:c>
      <x:c r="D6" s="15" t="str">
        <x:v>National Finance</x:v>
      </x:c>
      <x:c r="E6" s="15" t="str">
        <x:v>Current approved dues policy</x:v>
      </x:c>
      <x:c r="F6" s="15" t="str">
        <x:v>All active members pay or receive an approved hardship waiver.</x:v>
      </x:c>
    </x:row>
    <x:row r="7" ht="38" customHeight="1">
      <x:c r="A7" s="15" t="str">
        <x:v>Expected active members</x:v>
      </x:c>
      <x:c r="B7" s="99" t="n">
        <x:v>50</x:v>
      </x:c>
      <x:c r="C7" s="15" t="str">
        <x:v>members / chapter</x:v>
      </x:c>
      <x:c r="D7" s="15" t="str">
        <x:v>Chapter President</x:v>
      </x:c>
      <x:c r="E7" s="15" t="str">
        <x:v>Approved semester plan</x:v>
      </x:c>
      <x:c r="F7" s="15" t="str">
        <x:v>Planning input only; update to the chapter's approved target.</x:v>
      </x:c>
    </x:row>
    <x:row r="8" ht="38" customHeight="1">
      <x:c r="A8" s="15" t="str">
        <x:v>Opening book cash</x:v>
      </x:c>
      <x:c r="B8" s="100" t="n">
        <x:v>0</x:v>
      </x:c>
      <x:c r="C8" s="15" t="str">
        <x:v>$</x:v>
      </x:c>
      <x:c r="D8" s="15" t="str">
        <x:v>Treasurer</x:v>
      </x:c>
      <x:c r="E8" s="15" t="str">
        <x:v>Prior closed reconciliation</x:v>
      </x:c>
      <x:c r="F8" s="15" t="str">
        <x:v>Must equal the prior approved closing balance.</x:v>
      </x:c>
    </x:row>
    <x:row r="9" ht="38" customHeight="1">
      <x:c r="A9" s="15" t="str">
        <x:v>Local chapter fee cap</x:v>
      </x:c>
      <x:c r="B9" s="100" t="n">
        <x:v>0</x:v>
      </x:c>
      <x:c r="C9" s="15" t="str">
        <x:v>$ / member</x:v>
      </x:c>
      <x:c r="D9" s="15" t="str">
        <x:v>National Finance</x:v>
      </x:c>
      <x:c r="E9" s="15" t="str">
        <x:v>Written exception required</x:v>
      </x:c>
      <x:c r="F9" s="15" t="str">
        <x:v>Default is $0 until Nationals approves a local fee in writing.</x:v>
      </x:c>
    </x:row>
    <x:row r="10" ht="38" customHeight="1">
      <x:c r="A10" s="15" t="str">
        <x:v>Dual approval threshold</x:v>
      </x:c>
      <x:c r="B10" s="100" t="n">
        <x:v>50</x:v>
      </x:c>
      <x:c r="C10" s="15" t="str">
        <x:v>$</x:v>
      </x:c>
      <x:c r="D10" s="15" t="str">
        <x:v>National Finance</x:v>
      </x:c>
      <x:c r="E10" s="15" t="str">
        <x:v>Current finance policy</x:v>
      </x:c>
      <x:c r="F10" s="15" t="str">
        <x:v>Draft operational threshold; the live policy controls if different.</x:v>
      </x:c>
    </x:row>
    <x:row r="11" ht="38" customHeight="1">
      <x:c r="A11" s="15" t="str">
        <x:v>Expected processing fee rate</x:v>
      </x:c>
      <x:c r="B11" s="100" t="n">
        <x:v>0.03</x:v>
      </x:c>
      <x:c r="C11" s="15" t="str">
        <x:v>% of gross</x:v>
      </x:c>
      <x:c r="D11" s="15" t="str">
        <x:v>Treasurer</x:v>
      </x:c>
      <x:c r="E11" s="15" t="str">
        <x:v>Platform schedule</x:v>
      </x:c>
      <x:c r="F11" s="15" t="str">
        <x:v>Planning input; replace with actual fees.</x:v>
      </x:c>
    </x:row>
    <x:row r="12" ht="38" customHeight="1">
      <x:c r="A12" s="15" t="str">
        <x:v>Minimum chapter reserve</x:v>
      </x:c>
      <x:c r="B12" s="101" t="n">
        <x:v>500</x:v>
      </x:c>
      <x:c r="C12" s="15" t="str">
        <x:v>$</x:v>
      </x:c>
      <x:c r="D12" s="15" t="str">
        <x:v>National Finance</x:v>
      </x:c>
      <x:c r="E12" s="15" t="str">
        <x:v>Approved budget</x:v>
      </x:c>
      <x:c r="F12" s="15" t="str">
        <x:v>Do not spend below the approved reserve without written exception.</x:v>
      </x:c>
    </x:row>
    <x:row r="13" ht="38" customHeight="1">
      <x:c r="A13" s="15" t="str">
        <x:v>Fiscal year start month</x:v>
      </x:c>
      <x:c r="B13" s="100" t="n">
        <x:v>1</x:v>
      </x:c>
      <x:c r="C13" s="15" t="str">
        <x:v>1–12</x:v>
      </x:c>
      <x:c r="D13" s="15" t="str">
        <x:v>National Finance</x:v>
      </x:c>
      <x:c r="E13" s="15" t="str">
        <x:v>Corporate records</x:v>
      </x:c>
      <x:c r="F13" s="15" t="str">
        <x:v>1 = January; change only when the legal fiscal year is confirmed.</x:v>
      </x:c>
    </x:row>
    <x:row r="14" ht="38" customHeight="1">
      <x:c r="A14" s="15" t="str">
        <x:v>Legal operator</x:v>
      </x:c>
      <x:c r="B14" s="99" t="str">
        <x:v>PGWS LLC — verify current record</x:v>
      </x:c>
      <x:c r="C14" s="15" t="str">
        <x:v>text</x:v>
      </x:c>
      <x:c r="D14" s="15" t="str">
        <x:v>National Office</x:v>
      </x:c>
      <x:c r="E14" s="15" t="str">
        <x:v>Counsel-approved legal memo</x:v>
      </x:c>
      <x:c r="F14" s="15" t="str">
        <x:v>Do not represent PGWS as a charity or promise tax deductibility without verified authority.</x:v>
      </x:c>
    </x:row>
    <x:row r="15" ht="38" customHeight="1">
      <x:c r="A15" s="15" t="str">
        <x:v>PGWS → EFF financial wall</x:v>
      </x:c>
      <x:c r="B15" s="102" t="str">
        <x:v>Approved documented support only</x:v>
      </x:c>
      <x:c r="C15" s="15" t="str">
        <x:v>policy</x:v>
      </x:c>
      <x:c r="D15" s="15" t="str">
        <x:v>National Finance</x:v>
      </x:c>
      <x:c r="E15" s="15" t="str">
        <x:v>Signed approval + transaction evidence</x:v>
      </x:c>
      <x:c r="F15" s="15" t="str">
        <x:v>PGWS may support EFF only through a documented approved transaction. EFF does not fund PGWS.</x:v>
      </x:c>
    </x:row>
    <x:row r="16" ht="38" customHeight="1">
      <x:c r="A16" s="15" t="str">
        <x:v>Target national dues revenue</x:v>
      </x:c>
      <x:c r="B16" s="103" t="n">
        <x:f>B6*B7</x:f>
        <x:v>1000</x:v>
      </x:c>
      <x:c r="C16" s="15" t="str">
        <x:v>$</x:v>
      </x:c>
      <x:c r="D16" s="15" t="str">
        <x:v>Formula</x:v>
      </x:c>
      <x:c r="E16" s="15" t="str">
        <x:v>National fee × expected members</x:v>
      </x:c>
      <x:c r="F16" s="15" t="str">
        <x:v>Planning target, not cash received.</x:v>
      </x:c>
    </x:row>
    <x:row r="17">
      <x:c r="A17" s="2"/>
      <x:c r="B17" s="2"/>
      <x:c r="C17" s="2"/>
      <x:c r="D17" s="2"/>
      <x:c r="E17" s="2"/>
      <x:c r="F17" s="2"/>
    </x:row>
    <x:row r="18">
      <x:c r="A18" s="26" t="str">
        <x:v>Do not put card numbers, bank credentials, tax IDs, Social Security numbers, full student IDs, or copies of personal financial statements in this workbook. Store only the portal record ID and an approved evidence link. National Finance must close and archive each term before access is changed.</x:v>
      </x:c>
      <x:c r="B18" s="27"/>
      <x:c r="C18" s="27"/>
      <x:c r="D18" s="27"/>
      <x:c r="E18" s="27"/>
      <x:c r="F18" s="28"/>
    </x:row>
    <x:row r="19">
      <x:c r="A19" s="29"/>
      <x:c r="B19" s="30"/>
      <x:c r="C19" s="30"/>
      <x:c r="D19" s="30"/>
      <x:c r="E19" s="30"/>
      <x:c r="F19" s="31"/>
    </x:row>
    <x:row r="20">
      <x:c r="A20" s="29"/>
      <x:c r="B20" s="30"/>
      <x:c r="C20" s="30"/>
      <x:c r="D20" s="30"/>
      <x:c r="E20" s="30"/>
      <x:c r="F20" s="31"/>
    </x:row>
    <x:row r="21">
      <x:c r="A21" s="32"/>
      <x:c r="B21" s="33"/>
      <x:c r="C21" s="33"/>
      <x:c r="D21" s="33"/>
      <x:c r="E21" s="33"/>
      <x:c r="F21" s="34"/>
    </x:row>
    <x:row r="22">
      <x:c r="A22" s="2"/>
      <x:c r="B22" s="2"/>
      <x:c r="C22" s="2"/>
      <x:c r="D22" s="2"/>
      <x:c r="E22" s="2"/>
      <x:c r="F22" s="2"/>
    </x:row>
  </x:sheetData>
  <x:mergeCells>
    <x:mergeCell ref="A1:F1"/>
    <x:mergeCell ref="A2:F2"/>
    <x:mergeCell ref="A4:F4"/>
    <x:mergeCell ref="A18:F21"/>
  </x:mergeCells>
  <x:dataValidations count="5">
    <x:dataValidation type="decimal" operator="between" sqref="B6">
      <x:formula1>0</x:formula1>
      <x:formula2>100</x:formula2>
    </x:dataValidation>
    <x:dataValidation type="whole" operator="between" sqref="B7">
      <x:formula1>0</x:formula1>
      <x:formula2>1000</x:formula2>
    </x:dataValidation>
    <x:dataValidation type="decimal" operator="between" sqref="B10:B11">
      <x:formula1>0</x:formula1>
      <x:formula2>10000</x:formula2>
    </x:dataValidation>
    <x:dataValidation type="decimal" operator="between" sqref="B12">
      <x:formula1>0</x:formula1>
      <x:formula2>0.25</x:formula2>
    </x:dataValidation>
    <x:dataValidation type="whole" operator="between" sqref="B14">
      <x:formula1>1</x:formula1>
      <x:formula2>12</x:formula2>
    </x:dataValidation>
  </x:dataValidations>
  <x:pageMargins left="0.7" right="0.7" top="0.75" bottom="0.75" header="0.3" footer="0.3"/>
  <x:legacyDrawing xmlns:r="http://schemas.openxmlformats.org/officeDocument/2006/relationships" r:id="R7474d1f1c8404f5a"/>
</x:worksheet>
</file>

<file path=xl/worksheets/sheet4.xml><?xml version="1.0" encoding="utf-8"?>
<x:worksheet xmlns:x="http://schemas.openxmlformats.org/spreadsheetml/2006/main">
  <x:sheetViews>
    <x:sheetView showGridLines="0" workbookViewId="0"/>
  </x:sheetViews>
  <x:sheetFormatPr defaultRowHeight="15"/>
  <x:cols>
    <x:col min="1" max="1" width="13" hidden="0" customWidth="1"/>
    <x:col min="2" max="2" width="18" hidden="0" customWidth="1"/>
    <x:col min="3" max="3" width="15" hidden="0" customWidth="1"/>
    <x:col min="4" max="4" width="15" hidden="0" customWidth="1"/>
    <x:col min="5" max="5" width="13" hidden="0" customWidth="1"/>
    <x:col min="6" max="6" width="25" hidden="0" customWidth="1"/>
    <x:col min="7" max="7" width="24" hidden="0" customWidth="1"/>
    <x:col min="8" max="8" width="36" hidden="0" customWidth="1"/>
    <x:col min="9" max="9" width="24" hidden="0" customWidth="1"/>
    <x:col min="10" max="10" width="34" hidden="0" customWidth="1"/>
    <x:col min="11" max="11" width="18" hidden="0" customWidth="1"/>
    <x:col min="12" max="12" width="18" hidden="0" customWidth="1"/>
    <x:col min="13" max="13" width="18" hidden="0" customWidth="1"/>
    <x:col min="14" max="14" width="24" hidden="0" customWidth="1"/>
    <x:col min="15" max="15" width="14" hidden="0" customWidth="1"/>
    <x:col min="16" max="16" width="14" hidden="0" customWidth="1"/>
    <x:col min="17" max="17" width="14" hidden="0" customWidth="1"/>
    <x:col min="18" max="18" width="14" hidden="0" customWidth="1"/>
    <x:col min="19" max="19" width="14" hidden="0" customWidth="1"/>
    <x:col min="20" max="20" width="22" hidden="0" customWidth="1"/>
    <x:col min="21" max="21" width="25" hidden="0" customWidth="1"/>
    <x:col min="22" max="22" width="30" hidden="0" customWidth="1"/>
  </x:cols>
  <x:sheetData>
    <x:row r="1" ht="35" customHeight="1">
      <x:c r="A1" s="5" t="str">
        <x:v>TRANSACTION REGISTER</x:v>
      </x:c>
      <x:c r="B1" s="5"/>
      <x:c r="C1" s="5"/>
      <x:c r="D1" s="5"/>
      <x:c r="E1" s="5"/>
      <x:c r="F1" s="5"/>
      <x:c r="G1" s="5"/>
      <x:c r="H1" s="5"/>
      <x:c r="I1" s="5"/>
      <x:c r="J1" s="5"/>
      <x:c r="K1" s="5"/>
      <x:c r="L1" s="5"/>
      <x:c r="M1" s="5"/>
      <x:c r="N1" s="5"/>
      <x:c r="O1" s="5"/>
      <x:c r="P1" s="5"/>
      <x:c r="Q1" s="5"/>
      <x:c r="R1" s="5"/>
      <x:c r="S1" s="5"/>
      <x:c r="T1" s="5"/>
      <x:c r="U1" s="5"/>
      <x:c r="V1" s="5"/>
    </x:row>
    <x:row r="2" ht="30" customHeight="1">
      <x:c r="A2" s="9" t="str">
        <x:v>One row per bank-posted item. Preserve IDs and evidence; do not delete closed-period rows.</x:v>
      </x:c>
      <x:c r="B2" s="9"/>
      <x:c r="C2" s="9"/>
      <x:c r="D2" s="9"/>
      <x:c r="E2" s="9"/>
      <x:c r="F2" s="9"/>
      <x:c r="G2" s="9"/>
      <x:c r="H2" s="9"/>
      <x:c r="I2" s="9"/>
      <x:c r="J2" s="9"/>
      <x:c r="K2" s="9"/>
      <x:c r="L2" s="9"/>
      <x:c r="M2" s="9"/>
      <x:c r="N2" s="9"/>
      <x:c r="O2" s="9"/>
      <x:c r="P2" s="9"/>
      <x:c r="Q2" s="9"/>
      <x:c r="R2" s="9"/>
      <x:c r="S2" s="9"/>
      <x:c r="T2" s="9"/>
      <x:c r="U2" s="9"/>
      <x:c r="V2" s="9"/>
    </x:row>
    <x:row r="3">
      <x:c r="A3" s="2"/>
      <x:c r="B3" s="2"/>
      <x:c r="C3" s="2"/>
      <x:c r="D3" s="2"/>
      <x:c r="E3" s="2"/>
      <x:c r="F3" s="2"/>
      <x:c r="G3" s="2"/>
      <x:c r="H3" s="2"/>
      <x:c r="I3" s="2"/>
      <x:c r="J3" s="2"/>
      <x:c r="K3" s="2"/>
      <x:c r="L3" s="2"/>
      <x:c r="M3" s="2"/>
      <x:c r="N3" s="2"/>
      <x:c r="O3" s="2"/>
      <x:c r="P3" s="2"/>
      <x:c r="Q3" s="2"/>
      <x:c r="R3" s="2"/>
      <x:c r="S3" s="2"/>
      <x:c r="T3" s="2"/>
      <x:c r="U3" s="2"/>
      <x:c r="V3" s="2"/>
    </x:row>
    <x:row r="4" ht="24" customHeight="1">
      <x:c r="A4" s="11" t="str">
        <x:v>AUTHORIZED CHAPTER BANK ACTIVITY</x:v>
      </x:c>
      <x:c r="B4" s="11"/>
      <x:c r="C4" s="11"/>
      <x:c r="D4" s="11"/>
      <x:c r="E4" s="11"/>
      <x:c r="F4" s="11"/>
      <x:c r="G4" s="11"/>
      <x:c r="H4" s="11"/>
      <x:c r="I4" s="11"/>
      <x:c r="J4" s="11"/>
      <x:c r="K4" s="11"/>
      <x:c r="L4" s="11"/>
      <x:c r="M4" s="11"/>
      <x:c r="N4" s="11"/>
      <x:c r="O4" s="11"/>
      <x:c r="P4" s="11"/>
      <x:c r="Q4" s="11"/>
      <x:c r="R4" s="11"/>
      <x:c r="S4" s="11"/>
      <x:c r="T4" s="11"/>
      <x:c r="U4" s="11"/>
      <x:c r="V4" s="11"/>
    </x:row>
    <x:row r="5" ht="34" customHeight="1">
      <x:c r="A5" s="86" t="str">
        <x:v>Date</x:v>
      </x:c>
      <x:c r="B5" s="87" t="str">
        <x:v>Transaction ID</x:v>
      </x:c>
      <x:c r="C5" s="87" t="str">
        <x:v>Chapter ID</x:v>
      </x:c>
      <x:c r="D5" s="87" t="str">
        <x:v>Period (YYYY-MM)</x:v>
      </x:c>
      <x:c r="E5" s="87" t="str">
        <x:v>Type</x:v>
      </x:c>
      <x:c r="F5" s="87" t="str">
        <x:v>Category</x:v>
      </x:c>
      <x:c r="G5" s="87" t="str">
        <x:v>Fund restriction</x:v>
      </x:c>
      <x:c r="H5" s="87" t="str">
        <x:v>Description</x:v>
      </x:c>
      <x:c r="I5" s="87" t="str">
        <x:v>Counterparty ID / name</x:v>
      </x:c>
      <x:c r="J5" s="87" t="str">
        <x:v>Evidence URL</x:v>
      </x:c>
      <x:c r="K5" s="87" t="str">
        <x:v>Requested by</x:v>
      </x:c>
      <x:c r="L5" s="87" t="str">
        <x:v>Approved by 1</x:v>
      </x:c>
      <x:c r="M5" s="87" t="str">
        <x:v>Approved by 2</x:v>
      </x:c>
      <x:c r="N5" s="87" t="str">
        <x:v>Approval status</x:v>
      </x:c>
      <x:c r="O5" s="87" t="str">
        <x:v>Bank posted?</x:v>
      </x:c>
      <x:c r="P5" s="87" t="str">
        <x:v>Deposit</x:v>
      </x:c>
      <x:c r="Q5" s="87" t="str">
        <x:v>Expense</x:v>
      </x:c>
      <x:c r="R5" s="87" t="str">
        <x:v>Net</x:v>
      </x:c>
      <x:c r="S5" s="87" t="str">
        <x:v>Reconciled?</x:v>
      </x:c>
      <x:c r="T5" s="87" t="str">
        <x:v>Related record ID</x:v>
      </x:c>
      <x:c r="U5" s="87" t="str">
        <x:v>Conflict / exception</x:v>
      </x:c>
      <x:c r="V5" s="88" t="str">
        <x:v>Notes</x:v>
      </x:c>
    </x:row>
    <x:row r="6">
      <x:c r="A6" s="122"/>
      <x:c r="B6" s="123"/>
      <x:c r="C6" s="124"/>
      <x:c r="D6" s="15" t="str">
        <x:f>IF(A6="","",TEXT(A6,"yyyy-mm"))</x:f>
      </x:c>
      <x:c r="E6" s="125"/>
      <x:c r="F6" s="123"/>
      <x:c r="G6" s="123"/>
      <x:c r="H6" s="123"/>
      <x:c r="I6" s="123"/>
      <x:c r="J6" s="123"/>
      <x:c r="K6" s="123"/>
      <x:c r="L6" s="123"/>
      <x:c r="M6" s="124"/>
      <x:c r="N6" s="126" t="str">
        <x:f>IF(A6="","",IF(ABS(R6)&gt;='Assumptions'!$B$10,IF(OR(L6="",M6=""),"HOLD - DUAL APPROVAL","APPROVED"),IF(L6="","HOLD - APPROVAL","APPROVED")))</x:f>
      </x:c>
      <x:c r="O6" s="125"/>
      <x:c r="P6" s="127"/>
      <x:c r="Q6" s="128"/>
      <x:c r="R6" s="103" t="str">
        <x:f>IF(A6="","",P6-Q6)</x:f>
      </x:c>
      <x:c r="S6" s="125"/>
      <x:c r="T6" s="123"/>
      <x:c r="U6" s="123"/>
      <x:c r="V6" s="124"/>
    </x:row>
    <x:row r="7">
      <x:c r="A7" s="129"/>
      <x:c r="B7" s="130"/>
      <x:c r="C7" s="131"/>
      <x:c r="D7" s="15" t="str">
        <x:f>IF(A7="","",TEXT(A7,"yyyy-mm"))</x:f>
      </x:c>
      <x:c r="E7" s="132"/>
      <x:c r="F7" s="130"/>
      <x:c r="G7" s="130"/>
      <x:c r="H7" s="130"/>
      <x:c r="I7" s="130"/>
      <x:c r="J7" s="130"/>
      <x:c r="K7" s="130"/>
      <x:c r="L7" s="130"/>
      <x:c r="M7" s="131"/>
      <x:c r="N7" s="126" t="str">
        <x:f>IF(A7="","",IF(ABS(R7)&gt;='Assumptions'!$B$10,IF(OR(L7="",M7=""),"HOLD - DUAL APPROVAL","APPROVED"),IF(L7="","HOLD - APPROVAL","APPROVED")))</x:f>
      </x:c>
      <x:c r="O7" s="132"/>
      <x:c r="P7" s="133"/>
      <x:c r="Q7" s="134"/>
      <x:c r="R7" s="103" t="str">
        <x:f>IF(A7="","",P7-Q7)</x:f>
      </x:c>
      <x:c r="S7" s="132"/>
      <x:c r="T7" s="130"/>
      <x:c r="U7" s="130"/>
      <x:c r="V7" s="131"/>
    </x:row>
    <x:row r="8">
      <x:c r="A8" s="129"/>
      <x:c r="B8" s="130"/>
      <x:c r="C8" s="131"/>
      <x:c r="D8" s="15" t="str">
        <x:f>IF(A8="","",TEXT(A8,"yyyy-mm"))</x:f>
      </x:c>
      <x:c r="E8" s="132"/>
      <x:c r="F8" s="130"/>
      <x:c r="G8" s="130"/>
      <x:c r="H8" s="130"/>
      <x:c r="I8" s="130"/>
      <x:c r="J8" s="130"/>
      <x:c r="K8" s="130"/>
      <x:c r="L8" s="130"/>
      <x:c r="M8" s="131"/>
      <x:c r="N8" s="126" t="str">
        <x:f>IF(A8="","",IF(ABS(R8)&gt;='Assumptions'!$B$10,IF(OR(L8="",M8=""),"HOLD - DUAL APPROVAL","APPROVED"),IF(L8="","HOLD - APPROVAL","APPROVED")))</x:f>
      </x:c>
      <x:c r="O8" s="132"/>
      <x:c r="P8" s="133"/>
      <x:c r="Q8" s="134"/>
      <x:c r="R8" s="103" t="str">
        <x:f>IF(A8="","",P8-Q8)</x:f>
      </x:c>
      <x:c r="S8" s="132"/>
      <x:c r="T8" s="130"/>
      <x:c r="U8" s="130"/>
      <x:c r="V8" s="131"/>
    </x:row>
    <x:row r="9">
      <x:c r="A9" s="129"/>
      <x:c r="B9" s="130"/>
      <x:c r="C9" s="131"/>
      <x:c r="D9" s="15" t="str">
        <x:f>IF(A9="","",TEXT(A9,"yyyy-mm"))</x:f>
      </x:c>
      <x:c r="E9" s="132"/>
      <x:c r="F9" s="130"/>
      <x:c r="G9" s="130"/>
      <x:c r="H9" s="130"/>
      <x:c r="I9" s="130"/>
      <x:c r="J9" s="130"/>
      <x:c r="K9" s="130"/>
      <x:c r="L9" s="130"/>
      <x:c r="M9" s="131"/>
      <x:c r="N9" s="126" t="str">
        <x:f>IF(A9="","",IF(ABS(R9)&gt;='Assumptions'!$B$10,IF(OR(L9="",M9=""),"HOLD - DUAL APPROVAL","APPROVED"),IF(L9="","HOLD - APPROVAL","APPROVED")))</x:f>
      </x:c>
      <x:c r="O9" s="132"/>
      <x:c r="P9" s="133"/>
      <x:c r="Q9" s="134"/>
      <x:c r="R9" s="103" t="str">
        <x:f>IF(A9="","",P9-Q9)</x:f>
      </x:c>
      <x:c r="S9" s="132"/>
      <x:c r="T9" s="130"/>
      <x:c r="U9" s="130"/>
      <x:c r="V9" s="131"/>
    </x:row>
    <x:row r="10">
      <x:c r="A10" s="129"/>
      <x:c r="B10" s="130"/>
      <x:c r="C10" s="131"/>
      <x:c r="D10" s="15" t="str">
        <x:f>IF(A10="","",TEXT(A10,"yyyy-mm"))</x:f>
      </x:c>
      <x:c r="E10" s="132"/>
      <x:c r="F10" s="130"/>
      <x:c r="G10" s="130"/>
      <x:c r="H10" s="130"/>
      <x:c r="I10" s="130"/>
      <x:c r="J10" s="130"/>
      <x:c r="K10" s="130"/>
      <x:c r="L10" s="130"/>
      <x:c r="M10" s="131"/>
      <x:c r="N10" s="126" t="str">
        <x:f>IF(A10="","",IF(ABS(R10)&gt;='Assumptions'!$B$10,IF(OR(L10="",M10=""),"HOLD - DUAL APPROVAL","APPROVED"),IF(L10="","HOLD - APPROVAL","APPROVED")))</x:f>
      </x:c>
      <x:c r="O10" s="132"/>
      <x:c r="P10" s="133"/>
      <x:c r="Q10" s="134"/>
      <x:c r="R10" s="103" t="str">
        <x:f>IF(A10="","",P10-Q10)</x:f>
      </x:c>
      <x:c r="S10" s="132"/>
      <x:c r="T10" s="130"/>
      <x:c r="U10" s="130"/>
      <x:c r="V10" s="131"/>
    </x:row>
    <x:row r="11">
      <x:c r="A11" s="129"/>
      <x:c r="B11" s="130"/>
      <x:c r="C11" s="131"/>
      <x:c r="D11" s="15" t="str">
        <x:f>IF(A11="","",TEXT(A11,"yyyy-mm"))</x:f>
      </x:c>
      <x:c r="E11" s="132"/>
      <x:c r="F11" s="130"/>
      <x:c r="G11" s="130"/>
      <x:c r="H11" s="130"/>
      <x:c r="I11" s="130"/>
      <x:c r="J11" s="130"/>
      <x:c r="K11" s="130"/>
      <x:c r="L11" s="130"/>
      <x:c r="M11" s="131"/>
      <x:c r="N11" s="126" t="str">
        <x:f>IF(A11="","",IF(ABS(R11)&gt;='Assumptions'!$B$10,IF(OR(L11="",M11=""),"HOLD - DUAL APPROVAL","APPROVED"),IF(L11="","HOLD - APPROVAL","APPROVED")))</x:f>
      </x:c>
      <x:c r="O11" s="132"/>
      <x:c r="P11" s="133"/>
      <x:c r="Q11" s="134"/>
      <x:c r="R11" s="103" t="str">
        <x:f>IF(A11="","",P11-Q11)</x:f>
      </x:c>
      <x:c r="S11" s="132"/>
      <x:c r="T11" s="130"/>
      <x:c r="U11" s="130"/>
      <x:c r="V11" s="131"/>
    </x:row>
    <x:row r="12">
      <x:c r="A12" s="129"/>
      <x:c r="B12" s="130"/>
      <x:c r="C12" s="131"/>
      <x:c r="D12" s="15" t="str">
        <x:f>IF(A12="","",TEXT(A12,"yyyy-mm"))</x:f>
      </x:c>
      <x:c r="E12" s="132"/>
      <x:c r="F12" s="130"/>
      <x:c r="G12" s="130"/>
      <x:c r="H12" s="130"/>
      <x:c r="I12" s="130"/>
      <x:c r="J12" s="130"/>
      <x:c r="K12" s="130"/>
      <x:c r="L12" s="130"/>
      <x:c r="M12" s="131"/>
      <x:c r="N12" s="126" t="str">
        <x:f>IF(A12="","",IF(ABS(R12)&gt;='Assumptions'!$B$10,IF(OR(L12="",M12=""),"HOLD - DUAL APPROVAL","APPROVED"),IF(L12="","HOLD - APPROVAL","APPROVED")))</x:f>
      </x:c>
      <x:c r="O12" s="132"/>
      <x:c r="P12" s="133"/>
      <x:c r="Q12" s="134"/>
      <x:c r="R12" s="103" t="str">
        <x:f>IF(A12="","",P12-Q12)</x:f>
      </x:c>
      <x:c r="S12" s="132"/>
      <x:c r="T12" s="130"/>
      <x:c r="U12" s="130"/>
      <x:c r="V12" s="131"/>
    </x:row>
    <x:row r="13">
      <x:c r="A13" s="129"/>
      <x:c r="B13" s="130"/>
      <x:c r="C13" s="131"/>
      <x:c r="D13" s="15" t="str">
        <x:f>IF(A13="","",TEXT(A13,"yyyy-mm"))</x:f>
      </x:c>
      <x:c r="E13" s="132"/>
      <x:c r="F13" s="130"/>
      <x:c r="G13" s="130"/>
      <x:c r="H13" s="130"/>
      <x:c r="I13" s="130"/>
      <x:c r="J13" s="130"/>
      <x:c r="K13" s="130"/>
      <x:c r="L13" s="130"/>
      <x:c r="M13" s="131"/>
      <x:c r="N13" s="126" t="str">
        <x:f>IF(A13="","",IF(ABS(R13)&gt;='Assumptions'!$B$10,IF(OR(L13="",M13=""),"HOLD - DUAL APPROVAL","APPROVED"),IF(L13="","HOLD - APPROVAL","APPROVED")))</x:f>
      </x:c>
      <x:c r="O13" s="132"/>
      <x:c r="P13" s="133"/>
      <x:c r="Q13" s="134"/>
      <x:c r="R13" s="103" t="str">
        <x:f>IF(A13="","",P13-Q13)</x:f>
      </x:c>
      <x:c r="S13" s="132"/>
      <x:c r="T13" s="130"/>
      <x:c r="U13" s="130"/>
      <x:c r="V13" s="131"/>
    </x:row>
    <x:row r="14">
      <x:c r="A14" s="129"/>
      <x:c r="B14" s="130"/>
      <x:c r="C14" s="131"/>
      <x:c r="D14" s="15" t="str">
        <x:f>IF(A14="","",TEXT(A14,"yyyy-mm"))</x:f>
      </x:c>
      <x:c r="E14" s="132"/>
      <x:c r="F14" s="130"/>
      <x:c r="G14" s="130"/>
      <x:c r="H14" s="130"/>
      <x:c r="I14" s="130"/>
      <x:c r="J14" s="130"/>
      <x:c r="K14" s="130"/>
      <x:c r="L14" s="130"/>
      <x:c r="M14" s="131"/>
      <x:c r="N14" s="126" t="str">
        <x:f>IF(A14="","",IF(ABS(R14)&gt;='Assumptions'!$B$10,IF(OR(L14="",M14=""),"HOLD - DUAL APPROVAL","APPROVED"),IF(L14="","HOLD - APPROVAL","APPROVED")))</x:f>
      </x:c>
      <x:c r="O14" s="132"/>
      <x:c r="P14" s="133"/>
      <x:c r="Q14" s="134"/>
      <x:c r="R14" s="103" t="str">
        <x:f>IF(A14="","",P14-Q14)</x:f>
      </x:c>
      <x:c r="S14" s="132"/>
      <x:c r="T14" s="130"/>
      <x:c r="U14" s="130"/>
      <x:c r="V14" s="131"/>
    </x:row>
    <x:row r="15">
      <x:c r="A15" s="129"/>
      <x:c r="B15" s="130"/>
      <x:c r="C15" s="131"/>
      <x:c r="D15" s="15" t="str">
        <x:f>IF(A15="","",TEXT(A15,"yyyy-mm"))</x:f>
      </x:c>
      <x:c r="E15" s="132"/>
      <x:c r="F15" s="130"/>
      <x:c r="G15" s="130"/>
      <x:c r="H15" s="130"/>
      <x:c r="I15" s="130"/>
      <x:c r="J15" s="130"/>
      <x:c r="K15" s="130"/>
      <x:c r="L15" s="130"/>
      <x:c r="M15" s="131"/>
      <x:c r="N15" s="126" t="str">
        <x:f>IF(A15="","",IF(ABS(R15)&gt;='Assumptions'!$B$10,IF(OR(L15="",M15=""),"HOLD - DUAL APPROVAL","APPROVED"),IF(L15="","HOLD - APPROVAL","APPROVED")))</x:f>
      </x:c>
      <x:c r="O15" s="132"/>
      <x:c r="P15" s="133"/>
      <x:c r="Q15" s="134"/>
      <x:c r="R15" s="103" t="str">
        <x:f>IF(A15="","",P15-Q15)</x:f>
      </x:c>
      <x:c r="S15" s="132"/>
      <x:c r="T15" s="130"/>
      <x:c r="U15" s="130"/>
      <x:c r="V15" s="131"/>
    </x:row>
    <x:row r="16">
      <x:c r="A16" s="129"/>
      <x:c r="B16" s="130"/>
      <x:c r="C16" s="131"/>
      <x:c r="D16" s="15" t="str">
        <x:f>IF(A16="","",TEXT(A16,"yyyy-mm"))</x:f>
      </x:c>
      <x:c r="E16" s="132"/>
      <x:c r="F16" s="130"/>
      <x:c r="G16" s="130"/>
      <x:c r="H16" s="130"/>
      <x:c r="I16" s="130"/>
      <x:c r="J16" s="130"/>
      <x:c r="K16" s="130"/>
      <x:c r="L16" s="130"/>
      <x:c r="M16" s="131"/>
      <x:c r="N16" s="126" t="str">
        <x:f>IF(A16="","",IF(ABS(R16)&gt;='Assumptions'!$B$10,IF(OR(L16="",M16=""),"HOLD - DUAL APPROVAL","APPROVED"),IF(L16="","HOLD - APPROVAL","APPROVED")))</x:f>
      </x:c>
      <x:c r="O16" s="132"/>
      <x:c r="P16" s="133"/>
      <x:c r="Q16" s="134"/>
      <x:c r="R16" s="103" t="str">
        <x:f>IF(A16="","",P16-Q16)</x:f>
      </x:c>
      <x:c r="S16" s="132"/>
      <x:c r="T16" s="130"/>
      <x:c r="U16" s="130"/>
      <x:c r="V16" s="131"/>
    </x:row>
    <x:row r="17">
      <x:c r="A17" s="129"/>
      <x:c r="B17" s="130"/>
      <x:c r="C17" s="131"/>
      <x:c r="D17" s="15" t="str">
        <x:f>IF(A17="","",TEXT(A17,"yyyy-mm"))</x:f>
      </x:c>
      <x:c r="E17" s="132"/>
      <x:c r="F17" s="130"/>
      <x:c r="G17" s="130"/>
      <x:c r="H17" s="130"/>
      <x:c r="I17" s="130"/>
      <x:c r="J17" s="130"/>
      <x:c r="K17" s="130"/>
      <x:c r="L17" s="130"/>
      <x:c r="M17" s="131"/>
      <x:c r="N17" s="126" t="str">
        <x:f>IF(A17="","",IF(ABS(R17)&gt;='Assumptions'!$B$10,IF(OR(L17="",M17=""),"HOLD - DUAL APPROVAL","APPROVED"),IF(L17="","HOLD - APPROVAL","APPROVED")))</x:f>
      </x:c>
      <x:c r="O17" s="132"/>
      <x:c r="P17" s="133"/>
      <x:c r="Q17" s="134"/>
      <x:c r="R17" s="103" t="str">
        <x:f>IF(A17="","",P17-Q17)</x:f>
      </x:c>
      <x:c r="S17" s="132"/>
      <x:c r="T17" s="130"/>
      <x:c r="U17" s="130"/>
      <x:c r="V17" s="131"/>
    </x:row>
    <x:row r="18">
      <x:c r="A18" s="129"/>
      <x:c r="B18" s="130"/>
      <x:c r="C18" s="131"/>
      <x:c r="D18" s="15" t="str">
        <x:f>IF(A18="","",TEXT(A18,"yyyy-mm"))</x:f>
      </x:c>
      <x:c r="E18" s="132"/>
      <x:c r="F18" s="130"/>
      <x:c r="G18" s="130"/>
      <x:c r="H18" s="130"/>
      <x:c r="I18" s="130"/>
      <x:c r="J18" s="130"/>
      <x:c r="K18" s="130"/>
      <x:c r="L18" s="130"/>
      <x:c r="M18" s="131"/>
      <x:c r="N18" s="126" t="str">
        <x:f>IF(A18="","",IF(ABS(R18)&gt;='Assumptions'!$B$10,IF(OR(L18="",M18=""),"HOLD - DUAL APPROVAL","APPROVED"),IF(L18="","HOLD - APPROVAL","APPROVED")))</x:f>
      </x:c>
      <x:c r="O18" s="132"/>
      <x:c r="P18" s="133"/>
      <x:c r="Q18" s="134"/>
      <x:c r="R18" s="103" t="str">
        <x:f>IF(A18="","",P18-Q18)</x:f>
      </x:c>
      <x:c r="S18" s="132"/>
      <x:c r="T18" s="130"/>
      <x:c r="U18" s="130"/>
      <x:c r="V18" s="131"/>
    </x:row>
    <x:row r="19">
      <x:c r="A19" s="129"/>
      <x:c r="B19" s="130"/>
      <x:c r="C19" s="131"/>
      <x:c r="D19" s="15" t="str">
        <x:f>IF(A19="","",TEXT(A19,"yyyy-mm"))</x:f>
      </x:c>
      <x:c r="E19" s="132"/>
      <x:c r="F19" s="130"/>
      <x:c r="G19" s="130"/>
      <x:c r="H19" s="130"/>
      <x:c r="I19" s="130"/>
      <x:c r="J19" s="130"/>
      <x:c r="K19" s="130"/>
      <x:c r="L19" s="130"/>
      <x:c r="M19" s="131"/>
      <x:c r="N19" s="126" t="str">
        <x:f>IF(A19="","",IF(ABS(R19)&gt;='Assumptions'!$B$10,IF(OR(L19="",M19=""),"HOLD - DUAL APPROVAL","APPROVED"),IF(L19="","HOLD - APPROVAL","APPROVED")))</x:f>
      </x:c>
      <x:c r="O19" s="132"/>
      <x:c r="P19" s="133"/>
      <x:c r="Q19" s="134"/>
      <x:c r="R19" s="103" t="str">
        <x:f>IF(A19="","",P19-Q19)</x:f>
      </x:c>
      <x:c r="S19" s="132"/>
      <x:c r="T19" s="130"/>
      <x:c r="U19" s="130"/>
      <x:c r="V19" s="131"/>
    </x:row>
    <x:row r="20">
      <x:c r="A20" s="129"/>
      <x:c r="B20" s="130"/>
      <x:c r="C20" s="131"/>
      <x:c r="D20" s="15" t="str">
        <x:f>IF(A20="","",TEXT(A20,"yyyy-mm"))</x:f>
      </x:c>
      <x:c r="E20" s="132"/>
      <x:c r="F20" s="130"/>
      <x:c r="G20" s="130"/>
      <x:c r="H20" s="130"/>
      <x:c r="I20" s="130"/>
      <x:c r="J20" s="130"/>
      <x:c r="K20" s="130"/>
      <x:c r="L20" s="130"/>
      <x:c r="M20" s="131"/>
      <x:c r="N20" s="126" t="str">
        <x:f>IF(A20="","",IF(ABS(R20)&gt;='Assumptions'!$B$10,IF(OR(L20="",M20=""),"HOLD - DUAL APPROVAL","APPROVED"),IF(L20="","HOLD - APPROVAL","APPROVED")))</x:f>
      </x:c>
      <x:c r="O20" s="132"/>
      <x:c r="P20" s="133"/>
      <x:c r="Q20" s="134"/>
      <x:c r="R20" s="103" t="str">
        <x:f>IF(A20="","",P20-Q20)</x:f>
      </x:c>
      <x:c r="S20" s="132"/>
      <x:c r="T20" s="130"/>
      <x:c r="U20" s="130"/>
      <x:c r="V20" s="131"/>
    </x:row>
    <x:row r="21">
      <x:c r="A21" s="129"/>
      <x:c r="B21" s="130"/>
      <x:c r="C21" s="131"/>
      <x:c r="D21" s="15" t="str">
        <x:f>IF(A21="","",TEXT(A21,"yyyy-mm"))</x:f>
      </x:c>
      <x:c r="E21" s="132"/>
      <x:c r="F21" s="130"/>
      <x:c r="G21" s="130"/>
      <x:c r="H21" s="130"/>
      <x:c r="I21" s="130"/>
      <x:c r="J21" s="130"/>
      <x:c r="K21" s="130"/>
      <x:c r="L21" s="130"/>
      <x:c r="M21" s="131"/>
      <x:c r="N21" s="126" t="str">
        <x:f>IF(A21="","",IF(ABS(R21)&gt;='Assumptions'!$B$10,IF(OR(L21="",M21=""),"HOLD - DUAL APPROVAL","APPROVED"),IF(L21="","HOLD - APPROVAL","APPROVED")))</x:f>
      </x:c>
      <x:c r="O21" s="132"/>
      <x:c r="P21" s="133"/>
      <x:c r="Q21" s="134"/>
      <x:c r="R21" s="103" t="str">
        <x:f>IF(A21="","",P21-Q21)</x:f>
      </x:c>
      <x:c r="S21" s="132"/>
      <x:c r="T21" s="130"/>
      <x:c r="U21" s="130"/>
      <x:c r="V21" s="131"/>
    </x:row>
    <x:row r="22">
      <x:c r="A22" s="129"/>
      <x:c r="B22" s="130"/>
      <x:c r="C22" s="131"/>
      <x:c r="D22" s="15" t="str">
        <x:f>IF(A22="","",TEXT(A22,"yyyy-mm"))</x:f>
      </x:c>
      <x:c r="E22" s="132"/>
      <x:c r="F22" s="130"/>
      <x:c r="G22" s="130"/>
      <x:c r="H22" s="130"/>
      <x:c r="I22" s="130"/>
      <x:c r="J22" s="130"/>
      <x:c r="K22" s="130"/>
      <x:c r="L22" s="130"/>
      <x:c r="M22" s="131"/>
      <x:c r="N22" s="126" t="str">
        <x:f>IF(A22="","",IF(ABS(R22)&gt;='Assumptions'!$B$10,IF(OR(L22="",M22=""),"HOLD - DUAL APPROVAL","APPROVED"),IF(L22="","HOLD - APPROVAL","APPROVED")))</x:f>
      </x:c>
      <x:c r="O22" s="132"/>
      <x:c r="P22" s="133"/>
      <x:c r="Q22" s="134"/>
      <x:c r="R22" s="103" t="str">
        <x:f>IF(A22="","",P22-Q22)</x:f>
      </x:c>
      <x:c r="S22" s="132"/>
      <x:c r="T22" s="130"/>
      <x:c r="U22" s="130"/>
      <x:c r="V22" s="131"/>
    </x:row>
    <x:row r="23">
      <x:c r="A23" s="129"/>
      <x:c r="B23" s="130"/>
      <x:c r="C23" s="131"/>
      <x:c r="D23" s="15" t="str">
        <x:f>IF(A23="","",TEXT(A23,"yyyy-mm"))</x:f>
      </x:c>
      <x:c r="E23" s="132"/>
      <x:c r="F23" s="130"/>
      <x:c r="G23" s="130"/>
      <x:c r="H23" s="130"/>
      <x:c r="I23" s="130"/>
      <x:c r="J23" s="130"/>
      <x:c r="K23" s="130"/>
      <x:c r="L23" s="130"/>
      <x:c r="M23" s="131"/>
      <x:c r="N23" s="126" t="str">
        <x:f>IF(A23="","",IF(ABS(R23)&gt;='Assumptions'!$B$10,IF(OR(L23="",M23=""),"HOLD - DUAL APPROVAL","APPROVED"),IF(L23="","HOLD - APPROVAL","APPROVED")))</x:f>
      </x:c>
      <x:c r="O23" s="132"/>
      <x:c r="P23" s="133"/>
      <x:c r="Q23" s="134"/>
      <x:c r="R23" s="103" t="str">
        <x:f>IF(A23="","",P23-Q23)</x:f>
      </x:c>
      <x:c r="S23" s="132"/>
      <x:c r="T23" s="130"/>
      <x:c r="U23" s="130"/>
      <x:c r="V23" s="131"/>
    </x:row>
    <x:row r="24">
      <x:c r="A24" s="129"/>
      <x:c r="B24" s="130"/>
      <x:c r="C24" s="131"/>
      <x:c r="D24" s="15" t="str">
        <x:f>IF(A24="","",TEXT(A24,"yyyy-mm"))</x:f>
      </x:c>
      <x:c r="E24" s="132"/>
      <x:c r="F24" s="130"/>
      <x:c r="G24" s="130"/>
      <x:c r="H24" s="130"/>
      <x:c r="I24" s="130"/>
      <x:c r="J24" s="130"/>
      <x:c r="K24" s="130"/>
      <x:c r="L24" s="130"/>
      <x:c r="M24" s="131"/>
      <x:c r="N24" s="126" t="str">
        <x:f>IF(A24="","",IF(ABS(R24)&gt;='Assumptions'!$B$10,IF(OR(L24="",M24=""),"HOLD - DUAL APPROVAL","APPROVED"),IF(L24="","HOLD - APPROVAL","APPROVED")))</x:f>
      </x:c>
      <x:c r="O24" s="132"/>
      <x:c r="P24" s="133"/>
      <x:c r="Q24" s="134"/>
      <x:c r="R24" s="103" t="str">
        <x:f>IF(A24="","",P24-Q24)</x:f>
      </x:c>
      <x:c r="S24" s="132"/>
      <x:c r="T24" s="130"/>
      <x:c r="U24" s="130"/>
      <x:c r="V24" s="131"/>
    </x:row>
    <x:row r="25">
      <x:c r="A25" s="129"/>
      <x:c r="B25" s="130"/>
      <x:c r="C25" s="131"/>
      <x:c r="D25" s="15" t="str">
        <x:f>IF(A25="","",TEXT(A25,"yyyy-mm"))</x:f>
      </x:c>
      <x:c r="E25" s="132"/>
      <x:c r="F25" s="130"/>
      <x:c r="G25" s="130"/>
      <x:c r="H25" s="130"/>
      <x:c r="I25" s="130"/>
      <x:c r="J25" s="130"/>
      <x:c r="K25" s="130"/>
      <x:c r="L25" s="130"/>
      <x:c r="M25" s="131"/>
      <x:c r="N25" s="126" t="str">
        <x:f>IF(A25="","",IF(ABS(R25)&gt;='Assumptions'!$B$10,IF(OR(L25="",M25=""),"HOLD - DUAL APPROVAL","APPROVED"),IF(L25="","HOLD - APPROVAL","APPROVED")))</x:f>
      </x:c>
      <x:c r="O25" s="132"/>
      <x:c r="P25" s="133"/>
      <x:c r="Q25" s="134"/>
      <x:c r="R25" s="103" t="str">
        <x:f>IF(A25="","",P25-Q25)</x:f>
      </x:c>
      <x:c r="S25" s="132"/>
      <x:c r="T25" s="130"/>
      <x:c r="U25" s="130"/>
      <x:c r="V25" s="131"/>
    </x:row>
    <x:row r="26">
      <x:c r="A26" s="129"/>
      <x:c r="B26" s="130"/>
      <x:c r="C26" s="131"/>
      <x:c r="D26" s="15" t="str">
        <x:f>IF(A26="","",TEXT(A26,"yyyy-mm"))</x:f>
      </x:c>
      <x:c r="E26" s="132"/>
      <x:c r="F26" s="130"/>
      <x:c r="G26" s="130"/>
      <x:c r="H26" s="130"/>
      <x:c r="I26" s="130"/>
      <x:c r="J26" s="130"/>
      <x:c r="K26" s="130"/>
      <x:c r="L26" s="130"/>
      <x:c r="M26" s="131"/>
      <x:c r="N26" s="126" t="str">
        <x:f>IF(A26="","",IF(ABS(R26)&gt;='Assumptions'!$B$10,IF(OR(L26="",M26=""),"HOLD - DUAL APPROVAL","APPROVED"),IF(L26="","HOLD - APPROVAL","APPROVED")))</x:f>
      </x:c>
      <x:c r="O26" s="132"/>
      <x:c r="P26" s="133"/>
      <x:c r="Q26" s="134"/>
      <x:c r="R26" s="103" t="str">
        <x:f>IF(A26="","",P26-Q26)</x:f>
      </x:c>
      <x:c r="S26" s="132"/>
      <x:c r="T26" s="130"/>
      <x:c r="U26" s="130"/>
      <x:c r="V26" s="131"/>
    </x:row>
    <x:row r="27">
      <x:c r="A27" s="129"/>
      <x:c r="B27" s="130"/>
      <x:c r="C27" s="131"/>
      <x:c r="D27" s="15" t="str">
        <x:f>IF(A27="","",TEXT(A27,"yyyy-mm"))</x:f>
      </x:c>
      <x:c r="E27" s="132"/>
      <x:c r="F27" s="130"/>
      <x:c r="G27" s="130"/>
      <x:c r="H27" s="130"/>
      <x:c r="I27" s="130"/>
      <x:c r="J27" s="130"/>
      <x:c r="K27" s="130"/>
      <x:c r="L27" s="130"/>
      <x:c r="M27" s="131"/>
      <x:c r="N27" s="126" t="str">
        <x:f>IF(A27="","",IF(ABS(R27)&gt;='Assumptions'!$B$10,IF(OR(L27="",M27=""),"HOLD - DUAL APPROVAL","APPROVED"),IF(L27="","HOLD - APPROVAL","APPROVED")))</x:f>
      </x:c>
      <x:c r="O27" s="132"/>
      <x:c r="P27" s="133"/>
      <x:c r="Q27" s="134"/>
      <x:c r="R27" s="103" t="str">
        <x:f>IF(A27="","",P27-Q27)</x:f>
      </x:c>
      <x:c r="S27" s="132"/>
      <x:c r="T27" s="130"/>
      <x:c r="U27" s="130"/>
      <x:c r="V27" s="131"/>
    </x:row>
    <x:row r="28">
      <x:c r="A28" s="129"/>
      <x:c r="B28" s="130"/>
      <x:c r="C28" s="131"/>
      <x:c r="D28" s="15" t="str">
        <x:f>IF(A28="","",TEXT(A28,"yyyy-mm"))</x:f>
      </x:c>
      <x:c r="E28" s="132"/>
      <x:c r="F28" s="130"/>
      <x:c r="G28" s="130"/>
      <x:c r="H28" s="130"/>
      <x:c r="I28" s="130"/>
      <x:c r="J28" s="130"/>
      <x:c r="K28" s="130"/>
      <x:c r="L28" s="130"/>
      <x:c r="M28" s="131"/>
      <x:c r="N28" s="126" t="str">
        <x:f>IF(A28="","",IF(ABS(R28)&gt;='Assumptions'!$B$10,IF(OR(L28="",M28=""),"HOLD - DUAL APPROVAL","APPROVED"),IF(L28="","HOLD - APPROVAL","APPROVED")))</x:f>
      </x:c>
      <x:c r="O28" s="132"/>
      <x:c r="P28" s="133"/>
      <x:c r="Q28" s="134"/>
      <x:c r="R28" s="103" t="str">
        <x:f>IF(A28="","",P28-Q28)</x:f>
      </x:c>
      <x:c r="S28" s="132"/>
      <x:c r="T28" s="130"/>
      <x:c r="U28" s="130"/>
      <x:c r="V28" s="131"/>
    </x:row>
    <x:row r="29">
      <x:c r="A29" s="129"/>
      <x:c r="B29" s="130"/>
      <x:c r="C29" s="131"/>
      <x:c r="D29" s="15" t="str">
        <x:f>IF(A29="","",TEXT(A29,"yyyy-mm"))</x:f>
      </x:c>
      <x:c r="E29" s="132"/>
      <x:c r="F29" s="130"/>
      <x:c r="G29" s="130"/>
      <x:c r="H29" s="130"/>
      <x:c r="I29" s="130"/>
      <x:c r="J29" s="130"/>
      <x:c r="K29" s="130"/>
      <x:c r="L29" s="130"/>
      <x:c r="M29" s="131"/>
      <x:c r="N29" s="126" t="str">
        <x:f>IF(A29="","",IF(ABS(R29)&gt;='Assumptions'!$B$10,IF(OR(L29="",M29=""),"HOLD - DUAL APPROVAL","APPROVED"),IF(L29="","HOLD - APPROVAL","APPROVED")))</x:f>
      </x:c>
      <x:c r="O29" s="132"/>
      <x:c r="P29" s="133"/>
      <x:c r="Q29" s="134"/>
      <x:c r="R29" s="103" t="str">
        <x:f>IF(A29="","",P29-Q29)</x:f>
      </x:c>
      <x:c r="S29" s="132"/>
      <x:c r="T29" s="130"/>
      <x:c r="U29" s="130"/>
      <x:c r="V29" s="131"/>
    </x:row>
    <x:row r="30">
      <x:c r="A30" s="129"/>
      <x:c r="B30" s="130"/>
      <x:c r="C30" s="131"/>
      <x:c r="D30" s="15" t="str">
        <x:f>IF(A30="","",TEXT(A30,"yyyy-mm"))</x:f>
      </x:c>
      <x:c r="E30" s="132"/>
      <x:c r="F30" s="130"/>
      <x:c r="G30" s="130"/>
      <x:c r="H30" s="130"/>
      <x:c r="I30" s="130"/>
      <x:c r="J30" s="130"/>
      <x:c r="K30" s="130"/>
      <x:c r="L30" s="130"/>
      <x:c r="M30" s="131"/>
      <x:c r="N30" s="126" t="str">
        <x:f>IF(A30="","",IF(ABS(R30)&gt;='Assumptions'!$B$10,IF(OR(L30="",M30=""),"HOLD - DUAL APPROVAL","APPROVED"),IF(L30="","HOLD - APPROVAL","APPROVED")))</x:f>
      </x:c>
      <x:c r="O30" s="132"/>
      <x:c r="P30" s="133"/>
      <x:c r="Q30" s="134"/>
      <x:c r="R30" s="103" t="str">
        <x:f>IF(A30="","",P30-Q30)</x:f>
      </x:c>
      <x:c r="S30" s="132"/>
      <x:c r="T30" s="130"/>
      <x:c r="U30" s="130"/>
      <x:c r="V30" s="131"/>
    </x:row>
    <x:row r="31">
      <x:c r="A31" s="129"/>
      <x:c r="B31" s="130"/>
      <x:c r="C31" s="131"/>
      <x:c r="D31" s="15" t="str">
        <x:f>IF(A31="","",TEXT(A31,"yyyy-mm"))</x:f>
      </x:c>
      <x:c r="E31" s="132"/>
      <x:c r="F31" s="130"/>
      <x:c r="G31" s="130"/>
      <x:c r="H31" s="130"/>
      <x:c r="I31" s="130"/>
      <x:c r="J31" s="130"/>
      <x:c r="K31" s="130"/>
      <x:c r="L31" s="130"/>
      <x:c r="M31" s="131"/>
      <x:c r="N31" s="126" t="str">
        <x:f>IF(A31="","",IF(ABS(R31)&gt;='Assumptions'!$B$10,IF(OR(L31="",M31=""),"HOLD - DUAL APPROVAL","APPROVED"),IF(L31="","HOLD - APPROVAL","APPROVED")))</x:f>
      </x:c>
      <x:c r="O31" s="132"/>
      <x:c r="P31" s="133"/>
      <x:c r="Q31" s="134"/>
      <x:c r="R31" s="103" t="str">
        <x:f>IF(A31="","",P31-Q31)</x:f>
      </x:c>
      <x:c r="S31" s="132"/>
      <x:c r="T31" s="130"/>
      <x:c r="U31" s="130"/>
      <x:c r="V31" s="131"/>
    </x:row>
    <x:row r="32">
      <x:c r="A32" s="129"/>
      <x:c r="B32" s="130"/>
      <x:c r="C32" s="131"/>
      <x:c r="D32" s="15" t="str">
        <x:f>IF(A32="","",TEXT(A32,"yyyy-mm"))</x:f>
      </x:c>
      <x:c r="E32" s="132"/>
      <x:c r="F32" s="130"/>
      <x:c r="G32" s="130"/>
      <x:c r="H32" s="130"/>
      <x:c r="I32" s="130"/>
      <x:c r="J32" s="130"/>
      <x:c r="K32" s="130"/>
      <x:c r="L32" s="130"/>
      <x:c r="M32" s="131"/>
      <x:c r="N32" s="126" t="str">
        <x:f>IF(A32="","",IF(ABS(R32)&gt;='Assumptions'!$B$10,IF(OR(L32="",M32=""),"HOLD - DUAL APPROVAL","APPROVED"),IF(L32="","HOLD - APPROVAL","APPROVED")))</x:f>
      </x:c>
      <x:c r="O32" s="132"/>
      <x:c r="P32" s="133"/>
      <x:c r="Q32" s="134"/>
      <x:c r="R32" s="103" t="str">
        <x:f>IF(A32="","",P32-Q32)</x:f>
      </x:c>
      <x:c r="S32" s="132"/>
      <x:c r="T32" s="130"/>
      <x:c r="U32" s="130"/>
      <x:c r="V32" s="131"/>
    </x:row>
    <x:row r="33">
      <x:c r="A33" s="129"/>
      <x:c r="B33" s="130"/>
      <x:c r="C33" s="131"/>
      <x:c r="D33" s="15" t="str">
        <x:f>IF(A33="","",TEXT(A33,"yyyy-mm"))</x:f>
      </x:c>
      <x:c r="E33" s="132"/>
      <x:c r="F33" s="130"/>
      <x:c r="G33" s="130"/>
      <x:c r="H33" s="130"/>
      <x:c r="I33" s="130"/>
      <x:c r="J33" s="130"/>
      <x:c r="K33" s="130"/>
      <x:c r="L33" s="130"/>
      <x:c r="M33" s="131"/>
      <x:c r="N33" s="126" t="str">
        <x:f>IF(A33="","",IF(ABS(R33)&gt;='Assumptions'!$B$10,IF(OR(L33="",M33=""),"HOLD - DUAL APPROVAL","APPROVED"),IF(L33="","HOLD - APPROVAL","APPROVED")))</x:f>
      </x:c>
      <x:c r="O33" s="132"/>
      <x:c r="P33" s="133"/>
      <x:c r="Q33" s="134"/>
      <x:c r="R33" s="103" t="str">
        <x:f>IF(A33="","",P33-Q33)</x:f>
      </x:c>
      <x:c r="S33" s="132"/>
      <x:c r="T33" s="130"/>
      <x:c r="U33" s="130"/>
      <x:c r="V33" s="131"/>
    </x:row>
    <x:row r="34">
      <x:c r="A34" s="129"/>
      <x:c r="B34" s="130"/>
      <x:c r="C34" s="131"/>
      <x:c r="D34" s="15" t="str">
        <x:f>IF(A34="","",TEXT(A34,"yyyy-mm"))</x:f>
      </x:c>
      <x:c r="E34" s="132"/>
      <x:c r="F34" s="130"/>
      <x:c r="G34" s="130"/>
      <x:c r="H34" s="130"/>
      <x:c r="I34" s="130"/>
      <x:c r="J34" s="130"/>
      <x:c r="K34" s="130"/>
      <x:c r="L34" s="130"/>
      <x:c r="M34" s="131"/>
      <x:c r="N34" s="126" t="str">
        <x:f>IF(A34="","",IF(ABS(R34)&gt;='Assumptions'!$B$10,IF(OR(L34="",M34=""),"HOLD - DUAL APPROVAL","APPROVED"),IF(L34="","HOLD - APPROVAL","APPROVED")))</x:f>
      </x:c>
      <x:c r="O34" s="132"/>
      <x:c r="P34" s="133"/>
      <x:c r="Q34" s="134"/>
      <x:c r="R34" s="103" t="str">
        <x:f>IF(A34="","",P34-Q34)</x:f>
      </x:c>
      <x:c r="S34" s="132"/>
      <x:c r="T34" s="130"/>
      <x:c r="U34" s="130"/>
      <x:c r="V34" s="131"/>
    </x:row>
    <x:row r="35">
      <x:c r="A35" s="129"/>
      <x:c r="B35" s="130"/>
      <x:c r="C35" s="131"/>
      <x:c r="D35" s="15" t="str">
        <x:f>IF(A35="","",TEXT(A35,"yyyy-mm"))</x:f>
      </x:c>
      <x:c r="E35" s="132"/>
      <x:c r="F35" s="130"/>
      <x:c r="G35" s="130"/>
      <x:c r="H35" s="130"/>
      <x:c r="I35" s="130"/>
      <x:c r="J35" s="130"/>
      <x:c r="K35" s="130"/>
      <x:c r="L35" s="130"/>
      <x:c r="M35" s="131"/>
      <x:c r="N35" s="126" t="str">
        <x:f>IF(A35="","",IF(ABS(R35)&gt;='Assumptions'!$B$10,IF(OR(L35="",M35=""),"HOLD - DUAL APPROVAL","APPROVED"),IF(L35="","HOLD - APPROVAL","APPROVED")))</x:f>
      </x:c>
      <x:c r="O35" s="132"/>
      <x:c r="P35" s="133"/>
      <x:c r="Q35" s="134"/>
      <x:c r="R35" s="103" t="str">
        <x:f>IF(A35="","",P35-Q35)</x:f>
      </x:c>
      <x:c r="S35" s="132"/>
      <x:c r="T35" s="130"/>
      <x:c r="U35" s="130"/>
      <x:c r="V35" s="131"/>
    </x:row>
    <x:row r="36">
      <x:c r="A36" s="129"/>
      <x:c r="B36" s="130"/>
      <x:c r="C36" s="131"/>
      <x:c r="D36" s="15" t="str">
        <x:f>IF(A36="","",TEXT(A36,"yyyy-mm"))</x:f>
      </x:c>
      <x:c r="E36" s="132"/>
      <x:c r="F36" s="130"/>
      <x:c r="G36" s="130"/>
      <x:c r="H36" s="130"/>
      <x:c r="I36" s="130"/>
      <x:c r="J36" s="130"/>
      <x:c r="K36" s="130"/>
      <x:c r="L36" s="130"/>
      <x:c r="M36" s="131"/>
      <x:c r="N36" s="126" t="str">
        <x:f>IF(A36="","",IF(ABS(R36)&gt;='Assumptions'!$B$10,IF(OR(L36="",M36=""),"HOLD - DUAL APPROVAL","APPROVED"),IF(L36="","HOLD - APPROVAL","APPROVED")))</x:f>
      </x:c>
      <x:c r="O36" s="132"/>
      <x:c r="P36" s="133"/>
      <x:c r="Q36" s="134"/>
      <x:c r="R36" s="103" t="str">
        <x:f>IF(A36="","",P36-Q36)</x:f>
      </x:c>
      <x:c r="S36" s="132"/>
      <x:c r="T36" s="130"/>
      <x:c r="U36" s="130"/>
      <x:c r="V36" s="131"/>
    </x:row>
    <x:row r="37">
      <x:c r="A37" s="129"/>
      <x:c r="B37" s="130"/>
      <x:c r="C37" s="131"/>
      <x:c r="D37" s="15" t="str">
        <x:f>IF(A37="","",TEXT(A37,"yyyy-mm"))</x:f>
      </x:c>
      <x:c r="E37" s="132"/>
      <x:c r="F37" s="130"/>
      <x:c r="G37" s="130"/>
      <x:c r="H37" s="130"/>
      <x:c r="I37" s="130"/>
      <x:c r="J37" s="130"/>
      <x:c r="K37" s="130"/>
      <x:c r="L37" s="130"/>
      <x:c r="M37" s="131"/>
      <x:c r="N37" s="126" t="str">
        <x:f>IF(A37="","",IF(ABS(R37)&gt;='Assumptions'!$B$10,IF(OR(L37="",M37=""),"HOLD - DUAL APPROVAL","APPROVED"),IF(L37="","HOLD - APPROVAL","APPROVED")))</x:f>
      </x:c>
      <x:c r="O37" s="132"/>
      <x:c r="P37" s="133"/>
      <x:c r="Q37" s="134"/>
      <x:c r="R37" s="103" t="str">
        <x:f>IF(A37="","",P37-Q37)</x:f>
      </x:c>
      <x:c r="S37" s="132"/>
      <x:c r="T37" s="130"/>
      <x:c r="U37" s="130"/>
      <x:c r="V37" s="131"/>
    </x:row>
    <x:row r="38">
      <x:c r="A38" s="129"/>
      <x:c r="B38" s="130"/>
      <x:c r="C38" s="131"/>
      <x:c r="D38" s="15" t="str">
        <x:f>IF(A38="","",TEXT(A38,"yyyy-mm"))</x:f>
      </x:c>
      <x:c r="E38" s="132"/>
      <x:c r="F38" s="130"/>
      <x:c r="G38" s="130"/>
      <x:c r="H38" s="130"/>
      <x:c r="I38" s="130"/>
      <x:c r="J38" s="130"/>
      <x:c r="K38" s="130"/>
      <x:c r="L38" s="130"/>
      <x:c r="M38" s="131"/>
      <x:c r="N38" s="126" t="str">
        <x:f>IF(A38="","",IF(ABS(R38)&gt;='Assumptions'!$B$10,IF(OR(L38="",M38=""),"HOLD - DUAL APPROVAL","APPROVED"),IF(L38="","HOLD - APPROVAL","APPROVED")))</x:f>
      </x:c>
      <x:c r="O38" s="132"/>
      <x:c r="P38" s="133"/>
      <x:c r="Q38" s="134"/>
      <x:c r="R38" s="103" t="str">
        <x:f>IF(A38="","",P38-Q38)</x:f>
      </x:c>
      <x:c r="S38" s="132"/>
      <x:c r="T38" s="130"/>
      <x:c r="U38" s="130"/>
      <x:c r="V38" s="131"/>
    </x:row>
    <x:row r="39">
      <x:c r="A39" s="129"/>
      <x:c r="B39" s="130"/>
      <x:c r="C39" s="131"/>
      <x:c r="D39" s="15" t="str">
        <x:f>IF(A39="","",TEXT(A39,"yyyy-mm"))</x:f>
      </x:c>
      <x:c r="E39" s="132"/>
      <x:c r="F39" s="130"/>
      <x:c r="G39" s="130"/>
      <x:c r="H39" s="130"/>
      <x:c r="I39" s="130"/>
      <x:c r="J39" s="130"/>
      <x:c r="K39" s="130"/>
      <x:c r="L39" s="130"/>
      <x:c r="M39" s="131"/>
      <x:c r="N39" s="126" t="str">
        <x:f>IF(A39="","",IF(ABS(R39)&gt;='Assumptions'!$B$10,IF(OR(L39="",M39=""),"HOLD - DUAL APPROVAL","APPROVED"),IF(L39="","HOLD - APPROVAL","APPROVED")))</x:f>
      </x:c>
      <x:c r="O39" s="132"/>
      <x:c r="P39" s="133"/>
      <x:c r="Q39" s="134"/>
      <x:c r="R39" s="103" t="str">
        <x:f>IF(A39="","",P39-Q39)</x:f>
      </x:c>
      <x:c r="S39" s="132"/>
      <x:c r="T39" s="130"/>
      <x:c r="U39" s="130"/>
      <x:c r="V39" s="131"/>
    </x:row>
    <x:row r="40">
      <x:c r="A40" s="129"/>
      <x:c r="B40" s="130"/>
      <x:c r="C40" s="131"/>
      <x:c r="D40" s="15" t="str">
        <x:f>IF(A40="","",TEXT(A40,"yyyy-mm"))</x:f>
      </x:c>
      <x:c r="E40" s="132"/>
      <x:c r="F40" s="130"/>
      <x:c r="G40" s="130"/>
      <x:c r="H40" s="130"/>
      <x:c r="I40" s="130"/>
      <x:c r="J40" s="130"/>
      <x:c r="K40" s="130"/>
      <x:c r="L40" s="130"/>
      <x:c r="M40" s="131"/>
      <x:c r="N40" s="126" t="str">
        <x:f>IF(A40="","",IF(ABS(R40)&gt;='Assumptions'!$B$10,IF(OR(L40="",M40=""),"HOLD - DUAL APPROVAL","APPROVED"),IF(L40="","HOLD - APPROVAL","APPROVED")))</x:f>
      </x:c>
      <x:c r="O40" s="132"/>
      <x:c r="P40" s="133"/>
      <x:c r="Q40" s="134"/>
      <x:c r="R40" s="103" t="str">
        <x:f>IF(A40="","",P40-Q40)</x:f>
      </x:c>
      <x:c r="S40" s="132"/>
      <x:c r="T40" s="130"/>
      <x:c r="U40" s="130"/>
      <x:c r="V40" s="131"/>
    </x:row>
    <x:row r="41">
      <x:c r="A41" s="129"/>
      <x:c r="B41" s="130"/>
      <x:c r="C41" s="131"/>
      <x:c r="D41" s="15" t="str">
        <x:f>IF(A41="","",TEXT(A41,"yyyy-mm"))</x:f>
      </x:c>
      <x:c r="E41" s="132"/>
      <x:c r="F41" s="130"/>
      <x:c r="G41" s="130"/>
      <x:c r="H41" s="130"/>
      <x:c r="I41" s="130"/>
      <x:c r="J41" s="130"/>
      <x:c r="K41" s="130"/>
      <x:c r="L41" s="130"/>
      <x:c r="M41" s="131"/>
      <x:c r="N41" s="126" t="str">
        <x:f>IF(A41="","",IF(ABS(R41)&gt;='Assumptions'!$B$10,IF(OR(L41="",M41=""),"HOLD - DUAL APPROVAL","APPROVED"),IF(L41="","HOLD - APPROVAL","APPROVED")))</x:f>
      </x:c>
      <x:c r="O41" s="132"/>
      <x:c r="P41" s="133"/>
      <x:c r="Q41" s="134"/>
      <x:c r="R41" s="103" t="str">
        <x:f>IF(A41="","",P41-Q41)</x:f>
      </x:c>
      <x:c r="S41" s="132"/>
      <x:c r="T41" s="130"/>
      <x:c r="U41" s="130"/>
      <x:c r="V41" s="131"/>
    </x:row>
    <x:row r="42">
      <x:c r="A42" s="129"/>
      <x:c r="B42" s="130"/>
      <x:c r="C42" s="131"/>
      <x:c r="D42" s="15" t="str">
        <x:f>IF(A42="","",TEXT(A42,"yyyy-mm"))</x:f>
      </x:c>
      <x:c r="E42" s="132"/>
      <x:c r="F42" s="130"/>
      <x:c r="G42" s="130"/>
      <x:c r="H42" s="130"/>
      <x:c r="I42" s="130"/>
      <x:c r="J42" s="130"/>
      <x:c r="K42" s="130"/>
      <x:c r="L42" s="130"/>
      <x:c r="M42" s="131"/>
      <x:c r="N42" s="126" t="str">
        <x:f>IF(A42="","",IF(ABS(R42)&gt;='Assumptions'!$B$10,IF(OR(L42="",M42=""),"HOLD - DUAL APPROVAL","APPROVED"),IF(L42="","HOLD - APPROVAL","APPROVED")))</x:f>
      </x:c>
      <x:c r="O42" s="132"/>
      <x:c r="P42" s="133"/>
      <x:c r="Q42" s="134"/>
      <x:c r="R42" s="103" t="str">
        <x:f>IF(A42="","",P42-Q42)</x:f>
      </x:c>
      <x:c r="S42" s="132"/>
      <x:c r="T42" s="130"/>
      <x:c r="U42" s="130"/>
      <x:c r="V42" s="131"/>
    </x:row>
    <x:row r="43">
      <x:c r="A43" s="129"/>
      <x:c r="B43" s="130"/>
      <x:c r="C43" s="131"/>
      <x:c r="D43" s="15" t="str">
        <x:f>IF(A43="","",TEXT(A43,"yyyy-mm"))</x:f>
      </x:c>
      <x:c r="E43" s="132"/>
      <x:c r="F43" s="130"/>
      <x:c r="G43" s="130"/>
      <x:c r="H43" s="130"/>
      <x:c r="I43" s="130"/>
      <x:c r="J43" s="130"/>
      <x:c r="K43" s="130"/>
      <x:c r="L43" s="130"/>
      <x:c r="M43" s="131"/>
      <x:c r="N43" s="126" t="str">
        <x:f>IF(A43="","",IF(ABS(R43)&gt;='Assumptions'!$B$10,IF(OR(L43="",M43=""),"HOLD - DUAL APPROVAL","APPROVED"),IF(L43="","HOLD - APPROVAL","APPROVED")))</x:f>
      </x:c>
      <x:c r="O43" s="132"/>
      <x:c r="P43" s="133"/>
      <x:c r="Q43" s="134"/>
      <x:c r="R43" s="103" t="str">
        <x:f>IF(A43="","",P43-Q43)</x:f>
      </x:c>
      <x:c r="S43" s="132"/>
      <x:c r="T43" s="130"/>
      <x:c r="U43" s="130"/>
      <x:c r="V43" s="131"/>
    </x:row>
    <x:row r="44">
      <x:c r="A44" s="129"/>
      <x:c r="B44" s="130"/>
      <x:c r="C44" s="131"/>
      <x:c r="D44" s="15" t="str">
        <x:f>IF(A44="","",TEXT(A44,"yyyy-mm"))</x:f>
      </x:c>
      <x:c r="E44" s="132"/>
      <x:c r="F44" s="130"/>
      <x:c r="G44" s="130"/>
      <x:c r="H44" s="130"/>
      <x:c r="I44" s="130"/>
      <x:c r="J44" s="130"/>
      <x:c r="K44" s="130"/>
      <x:c r="L44" s="130"/>
      <x:c r="M44" s="131"/>
      <x:c r="N44" s="126" t="str">
        <x:f>IF(A44="","",IF(ABS(R44)&gt;='Assumptions'!$B$10,IF(OR(L44="",M44=""),"HOLD - DUAL APPROVAL","APPROVED"),IF(L44="","HOLD - APPROVAL","APPROVED")))</x:f>
      </x:c>
      <x:c r="O44" s="132"/>
      <x:c r="P44" s="133"/>
      <x:c r="Q44" s="134"/>
      <x:c r="R44" s="103" t="str">
        <x:f>IF(A44="","",P44-Q44)</x:f>
      </x:c>
      <x:c r="S44" s="132"/>
      <x:c r="T44" s="130"/>
      <x:c r="U44" s="130"/>
      <x:c r="V44" s="131"/>
    </x:row>
    <x:row r="45">
      <x:c r="A45" s="129"/>
      <x:c r="B45" s="130"/>
      <x:c r="C45" s="131"/>
      <x:c r="D45" s="15" t="str">
        <x:f>IF(A45="","",TEXT(A45,"yyyy-mm"))</x:f>
      </x:c>
      <x:c r="E45" s="132"/>
      <x:c r="F45" s="130"/>
      <x:c r="G45" s="130"/>
      <x:c r="H45" s="130"/>
      <x:c r="I45" s="130"/>
      <x:c r="J45" s="130"/>
      <x:c r="K45" s="130"/>
      <x:c r="L45" s="130"/>
      <x:c r="M45" s="131"/>
      <x:c r="N45" s="126" t="str">
        <x:f>IF(A45="","",IF(ABS(R45)&gt;='Assumptions'!$B$10,IF(OR(L45="",M45=""),"HOLD - DUAL APPROVAL","APPROVED"),IF(L45="","HOLD - APPROVAL","APPROVED")))</x:f>
      </x:c>
      <x:c r="O45" s="132"/>
      <x:c r="P45" s="133"/>
      <x:c r="Q45" s="134"/>
      <x:c r="R45" s="103" t="str">
        <x:f>IF(A45="","",P45-Q45)</x:f>
      </x:c>
      <x:c r="S45" s="132"/>
      <x:c r="T45" s="130"/>
      <x:c r="U45" s="130"/>
      <x:c r="V45" s="131"/>
    </x:row>
    <x:row r="46">
      <x:c r="A46" s="129"/>
      <x:c r="B46" s="130"/>
      <x:c r="C46" s="131"/>
      <x:c r="D46" s="15" t="str">
        <x:f>IF(A46="","",TEXT(A46,"yyyy-mm"))</x:f>
      </x:c>
      <x:c r="E46" s="132"/>
      <x:c r="F46" s="130"/>
      <x:c r="G46" s="130"/>
      <x:c r="H46" s="130"/>
      <x:c r="I46" s="130"/>
      <x:c r="J46" s="130"/>
      <x:c r="K46" s="130"/>
      <x:c r="L46" s="130"/>
      <x:c r="M46" s="131"/>
      <x:c r="N46" s="126" t="str">
        <x:f>IF(A46="","",IF(ABS(R46)&gt;='Assumptions'!$B$10,IF(OR(L46="",M46=""),"HOLD - DUAL APPROVAL","APPROVED"),IF(L46="","HOLD - APPROVAL","APPROVED")))</x:f>
      </x:c>
      <x:c r="O46" s="132"/>
      <x:c r="P46" s="133"/>
      <x:c r="Q46" s="134"/>
      <x:c r="R46" s="103" t="str">
        <x:f>IF(A46="","",P46-Q46)</x:f>
      </x:c>
      <x:c r="S46" s="132"/>
      <x:c r="T46" s="130"/>
      <x:c r="U46" s="130"/>
      <x:c r="V46" s="131"/>
    </x:row>
    <x:row r="47">
      <x:c r="A47" s="129"/>
      <x:c r="B47" s="130"/>
      <x:c r="C47" s="131"/>
      <x:c r="D47" s="15" t="str">
        <x:f>IF(A47="","",TEXT(A47,"yyyy-mm"))</x:f>
      </x:c>
      <x:c r="E47" s="132"/>
      <x:c r="F47" s="130"/>
      <x:c r="G47" s="130"/>
      <x:c r="H47" s="130"/>
      <x:c r="I47" s="130"/>
      <x:c r="J47" s="130"/>
      <x:c r="K47" s="130"/>
      <x:c r="L47" s="130"/>
      <x:c r="M47" s="131"/>
      <x:c r="N47" s="126" t="str">
        <x:f>IF(A47="","",IF(ABS(R47)&gt;='Assumptions'!$B$10,IF(OR(L47="",M47=""),"HOLD - DUAL APPROVAL","APPROVED"),IF(L47="","HOLD - APPROVAL","APPROVED")))</x:f>
      </x:c>
      <x:c r="O47" s="132"/>
      <x:c r="P47" s="133"/>
      <x:c r="Q47" s="134"/>
      <x:c r="R47" s="103" t="str">
        <x:f>IF(A47="","",P47-Q47)</x:f>
      </x:c>
      <x:c r="S47" s="132"/>
      <x:c r="T47" s="130"/>
      <x:c r="U47" s="130"/>
      <x:c r="V47" s="131"/>
    </x:row>
    <x:row r="48">
      <x:c r="A48" s="129"/>
      <x:c r="B48" s="130"/>
      <x:c r="C48" s="131"/>
      <x:c r="D48" s="15" t="str">
        <x:f>IF(A48="","",TEXT(A48,"yyyy-mm"))</x:f>
      </x:c>
      <x:c r="E48" s="132"/>
      <x:c r="F48" s="130"/>
      <x:c r="G48" s="130"/>
      <x:c r="H48" s="130"/>
      <x:c r="I48" s="130"/>
      <x:c r="J48" s="130"/>
      <x:c r="K48" s="130"/>
      <x:c r="L48" s="130"/>
      <x:c r="M48" s="131"/>
      <x:c r="N48" s="126" t="str">
        <x:f>IF(A48="","",IF(ABS(R48)&gt;='Assumptions'!$B$10,IF(OR(L48="",M48=""),"HOLD - DUAL APPROVAL","APPROVED"),IF(L48="","HOLD - APPROVAL","APPROVED")))</x:f>
      </x:c>
      <x:c r="O48" s="132"/>
      <x:c r="P48" s="133"/>
      <x:c r="Q48" s="134"/>
      <x:c r="R48" s="103" t="str">
        <x:f>IF(A48="","",P48-Q48)</x:f>
      </x:c>
      <x:c r="S48" s="132"/>
      <x:c r="T48" s="130"/>
      <x:c r="U48" s="130"/>
      <x:c r="V48" s="131"/>
    </x:row>
    <x:row r="49">
      <x:c r="A49" s="129"/>
      <x:c r="B49" s="130"/>
      <x:c r="C49" s="131"/>
      <x:c r="D49" s="15" t="str">
        <x:f>IF(A49="","",TEXT(A49,"yyyy-mm"))</x:f>
      </x:c>
      <x:c r="E49" s="132"/>
      <x:c r="F49" s="130"/>
      <x:c r="G49" s="130"/>
      <x:c r="H49" s="130"/>
      <x:c r="I49" s="130"/>
      <x:c r="J49" s="130"/>
      <x:c r="K49" s="130"/>
      <x:c r="L49" s="130"/>
      <x:c r="M49" s="131"/>
      <x:c r="N49" s="126" t="str">
        <x:f>IF(A49="","",IF(ABS(R49)&gt;='Assumptions'!$B$10,IF(OR(L49="",M49=""),"HOLD - DUAL APPROVAL","APPROVED"),IF(L49="","HOLD - APPROVAL","APPROVED")))</x:f>
      </x:c>
      <x:c r="O49" s="132"/>
      <x:c r="P49" s="133"/>
      <x:c r="Q49" s="134"/>
      <x:c r="R49" s="103" t="str">
        <x:f>IF(A49="","",P49-Q49)</x:f>
      </x:c>
      <x:c r="S49" s="132"/>
      <x:c r="T49" s="130"/>
      <x:c r="U49" s="130"/>
      <x:c r="V49" s="131"/>
    </x:row>
    <x:row r="50">
      <x:c r="A50" s="129"/>
      <x:c r="B50" s="130"/>
      <x:c r="C50" s="131"/>
      <x:c r="D50" s="15" t="str">
        <x:f>IF(A50="","",TEXT(A50,"yyyy-mm"))</x:f>
      </x:c>
      <x:c r="E50" s="132"/>
      <x:c r="F50" s="130"/>
      <x:c r="G50" s="130"/>
      <x:c r="H50" s="130"/>
      <x:c r="I50" s="130"/>
      <x:c r="J50" s="130"/>
      <x:c r="K50" s="130"/>
      <x:c r="L50" s="130"/>
      <x:c r="M50" s="131"/>
      <x:c r="N50" s="126" t="str">
        <x:f>IF(A50="","",IF(ABS(R50)&gt;='Assumptions'!$B$10,IF(OR(L50="",M50=""),"HOLD - DUAL APPROVAL","APPROVED"),IF(L50="","HOLD - APPROVAL","APPROVED")))</x:f>
      </x:c>
      <x:c r="O50" s="132"/>
      <x:c r="P50" s="133"/>
      <x:c r="Q50" s="134"/>
      <x:c r="R50" s="103" t="str">
        <x:f>IF(A50="","",P50-Q50)</x:f>
      </x:c>
      <x:c r="S50" s="132"/>
      <x:c r="T50" s="130"/>
      <x:c r="U50" s="130"/>
      <x:c r="V50" s="131"/>
    </x:row>
    <x:row r="51">
      <x:c r="A51" s="129"/>
      <x:c r="B51" s="130"/>
      <x:c r="C51" s="131"/>
      <x:c r="D51" s="15" t="str">
        <x:f>IF(A51="","",TEXT(A51,"yyyy-mm"))</x:f>
      </x:c>
      <x:c r="E51" s="132"/>
      <x:c r="F51" s="130"/>
      <x:c r="G51" s="130"/>
      <x:c r="H51" s="130"/>
      <x:c r="I51" s="130"/>
      <x:c r="J51" s="130"/>
      <x:c r="K51" s="130"/>
      <x:c r="L51" s="130"/>
      <x:c r="M51" s="131"/>
      <x:c r="N51" s="126" t="str">
        <x:f>IF(A51="","",IF(ABS(R51)&gt;='Assumptions'!$B$10,IF(OR(L51="",M51=""),"HOLD - DUAL APPROVAL","APPROVED"),IF(L51="","HOLD - APPROVAL","APPROVED")))</x:f>
      </x:c>
      <x:c r="O51" s="132"/>
      <x:c r="P51" s="133"/>
      <x:c r="Q51" s="134"/>
      <x:c r="R51" s="103" t="str">
        <x:f>IF(A51="","",P51-Q51)</x:f>
      </x:c>
      <x:c r="S51" s="132"/>
      <x:c r="T51" s="130"/>
      <x:c r="U51" s="130"/>
      <x:c r="V51" s="131"/>
    </x:row>
    <x:row r="52">
      <x:c r="A52" s="129"/>
      <x:c r="B52" s="130"/>
      <x:c r="C52" s="131"/>
      <x:c r="D52" s="15" t="str">
        <x:f>IF(A52="","",TEXT(A52,"yyyy-mm"))</x:f>
      </x:c>
      <x:c r="E52" s="132"/>
      <x:c r="F52" s="130"/>
      <x:c r="G52" s="130"/>
      <x:c r="H52" s="130"/>
      <x:c r="I52" s="130"/>
      <x:c r="J52" s="130"/>
      <x:c r="K52" s="130"/>
      <x:c r="L52" s="130"/>
      <x:c r="M52" s="131"/>
      <x:c r="N52" s="126" t="str">
        <x:f>IF(A52="","",IF(ABS(R52)&gt;='Assumptions'!$B$10,IF(OR(L52="",M52=""),"HOLD - DUAL APPROVAL","APPROVED"),IF(L52="","HOLD - APPROVAL","APPROVED")))</x:f>
      </x:c>
      <x:c r="O52" s="132"/>
      <x:c r="P52" s="133"/>
      <x:c r="Q52" s="134"/>
      <x:c r="R52" s="103" t="str">
        <x:f>IF(A52="","",P52-Q52)</x:f>
      </x:c>
      <x:c r="S52" s="132"/>
      <x:c r="T52" s="130"/>
      <x:c r="U52" s="130"/>
      <x:c r="V52" s="131"/>
    </x:row>
    <x:row r="53">
      <x:c r="A53" s="129"/>
      <x:c r="B53" s="130"/>
      <x:c r="C53" s="131"/>
      <x:c r="D53" s="15" t="str">
        <x:f>IF(A53="","",TEXT(A53,"yyyy-mm"))</x:f>
      </x:c>
      <x:c r="E53" s="132"/>
      <x:c r="F53" s="130"/>
      <x:c r="G53" s="130"/>
      <x:c r="H53" s="130"/>
      <x:c r="I53" s="130"/>
      <x:c r="J53" s="130"/>
      <x:c r="K53" s="130"/>
      <x:c r="L53" s="130"/>
      <x:c r="M53" s="131"/>
      <x:c r="N53" s="126" t="str">
        <x:f>IF(A53="","",IF(ABS(R53)&gt;='Assumptions'!$B$10,IF(OR(L53="",M53=""),"HOLD - DUAL APPROVAL","APPROVED"),IF(L53="","HOLD - APPROVAL","APPROVED")))</x:f>
      </x:c>
      <x:c r="O53" s="132"/>
      <x:c r="P53" s="133"/>
      <x:c r="Q53" s="134"/>
      <x:c r="R53" s="103" t="str">
        <x:f>IF(A53="","",P53-Q53)</x:f>
      </x:c>
      <x:c r="S53" s="132"/>
      <x:c r="T53" s="130"/>
      <x:c r="U53" s="130"/>
      <x:c r="V53" s="131"/>
    </x:row>
    <x:row r="54">
      <x:c r="A54" s="129"/>
      <x:c r="B54" s="130"/>
      <x:c r="C54" s="131"/>
      <x:c r="D54" s="15" t="str">
        <x:f>IF(A54="","",TEXT(A54,"yyyy-mm"))</x:f>
      </x:c>
      <x:c r="E54" s="132"/>
      <x:c r="F54" s="130"/>
      <x:c r="G54" s="130"/>
      <x:c r="H54" s="130"/>
      <x:c r="I54" s="130"/>
      <x:c r="J54" s="130"/>
      <x:c r="K54" s="130"/>
      <x:c r="L54" s="130"/>
      <x:c r="M54" s="131"/>
      <x:c r="N54" s="126" t="str">
        <x:f>IF(A54="","",IF(ABS(R54)&gt;='Assumptions'!$B$10,IF(OR(L54="",M54=""),"HOLD - DUAL APPROVAL","APPROVED"),IF(L54="","HOLD - APPROVAL","APPROVED")))</x:f>
      </x:c>
      <x:c r="O54" s="132"/>
      <x:c r="P54" s="133"/>
      <x:c r="Q54" s="134"/>
      <x:c r="R54" s="103" t="str">
        <x:f>IF(A54="","",P54-Q54)</x:f>
      </x:c>
      <x:c r="S54" s="132"/>
      <x:c r="T54" s="130"/>
      <x:c r="U54" s="130"/>
      <x:c r="V54" s="131"/>
    </x:row>
    <x:row r="55">
      <x:c r="A55" s="129"/>
      <x:c r="B55" s="130"/>
      <x:c r="C55" s="131"/>
      <x:c r="D55" s="15" t="str">
        <x:f>IF(A55="","",TEXT(A55,"yyyy-mm"))</x:f>
      </x:c>
      <x:c r="E55" s="132"/>
      <x:c r="F55" s="130"/>
      <x:c r="G55" s="130"/>
      <x:c r="H55" s="130"/>
      <x:c r="I55" s="130"/>
      <x:c r="J55" s="130"/>
      <x:c r="K55" s="130"/>
      <x:c r="L55" s="130"/>
      <x:c r="M55" s="131"/>
      <x:c r="N55" s="126" t="str">
        <x:f>IF(A55="","",IF(ABS(R55)&gt;='Assumptions'!$B$10,IF(OR(L55="",M55=""),"HOLD - DUAL APPROVAL","APPROVED"),IF(L55="","HOLD - APPROVAL","APPROVED")))</x:f>
      </x:c>
      <x:c r="O55" s="132"/>
      <x:c r="P55" s="133"/>
      <x:c r="Q55" s="134"/>
      <x:c r="R55" s="103" t="str">
        <x:f>IF(A55="","",P55-Q55)</x:f>
      </x:c>
      <x:c r="S55" s="132"/>
      <x:c r="T55" s="130"/>
      <x:c r="U55" s="130"/>
      <x:c r="V55" s="131"/>
    </x:row>
    <x:row r="56">
      <x:c r="A56" s="129"/>
      <x:c r="B56" s="130"/>
      <x:c r="C56" s="131"/>
      <x:c r="D56" s="15" t="str">
        <x:f>IF(A56="","",TEXT(A56,"yyyy-mm"))</x:f>
      </x:c>
      <x:c r="E56" s="132"/>
      <x:c r="F56" s="130"/>
      <x:c r="G56" s="130"/>
      <x:c r="H56" s="130"/>
      <x:c r="I56" s="130"/>
      <x:c r="J56" s="130"/>
      <x:c r="K56" s="130"/>
      <x:c r="L56" s="130"/>
      <x:c r="M56" s="131"/>
      <x:c r="N56" s="126" t="str">
        <x:f>IF(A56="","",IF(ABS(R56)&gt;='Assumptions'!$B$10,IF(OR(L56="",M56=""),"HOLD - DUAL APPROVAL","APPROVED"),IF(L56="","HOLD - APPROVAL","APPROVED")))</x:f>
      </x:c>
      <x:c r="O56" s="132"/>
      <x:c r="P56" s="133"/>
      <x:c r="Q56" s="134"/>
      <x:c r="R56" s="103" t="str">
        <x:f>IF(A56="","",P56-Q56)</x:f>
      </x:c>
      <x:c r="S56" s="132"/>
      <x:c r="T56" s="130"/>
      <x:c r="U56" s="130"/>
      <x:c r="V56" s="131"/>
    </x:row>
    <x:row r="57">
      <x:c r="A57" s="129"/>
      <x:c r="B57" s="130"/>
      <x:c r="C57" s="131"/>
      <x:c r="D57" s="15" t="str">
        <x:f>IF(A57="","",TEXT(A57,"yyyy-mm"))</x:f>
      </x:c>
      <x:c r="E57" s="132"/>
      <x:c r="F57" s="130"/>
      <x:c r="G57" s="130"/>
      <x:c r="H57" s="130"/>
      <x:c r="I57" s="130"/>
      <x:c r="J57" s="130"/>
      <x:c r="K57" s="130"/>
      <x:c r="L57" s="130"/>
      <x:c r="M57" s="131"/>
      <x:c r="N57" s="126" t="str">
        <x:f>IF(A57="","",IF(ABS(R57)&gt;='Assumptions'!$B$10,IF(OR(L57="",M57=""),"HOLD - DUAL APPROVAL","APPROVED"),IF(L57="","HOLD - APPROVAL","APPROVED")))</x:f>
      </x:c>
      <x:c r="O57" s="132"/>
      <x:c r="P57" s="133"/>
      <x:c r="Q57" s="134"/>
      <x:c r="R57" s="103" t="str">
        <x:f>IF(A57="","",P57-Q57)</x:f>
      </x:c>
      <x:c r="S57" s="132"/>
      <x:c r="T57" s="130"/>
      <x:c r="U57" s="130"/>
      <x:c r="V57" s="131"/>
    </x:row>
    <x:row r="58">
      <x:c r="A58" s="129"/>
      <x:c r="B58" s="130"/>
      <x:c r="C58" s="131"/>
      <x:c r="D58" s="15" t="str">
        <x:f>IF(A58="","",TEXT(A58,"yyyy-mm"))</x:f>
      </x:c>
      <x:c r="E58" s="132"/>
      <x:c r="F58" s="130"/>
      <x:c r="G58" s="130"/>
      <x:c r="H58" s="130"/>
      <x:c r="I58" s="130"/>
      <x:c r="J58" s="130"/>
      <x:c r="K58" s="130"/>
      <x:c r="L58" s="130"/>
      <x:c r="M58" s="131"/>
      <x:c r="N58" s="126" t="str">
        <x:f>IF(A58="","",IF(ABS(R58)&gt;='Assumptions'!$B$10,IF(OR(L58="",M58=""),"HOLD - DUAL APPROVAL","APPROVED"),IF(L58="","HOLD - APPROVAL","APPROVED")))</x:f>
      </x:c>
      <x:c r="O58" s="132"/>
      <x:c r="P58" s="133"/>
      <x:c r="Q58" s="134"/>
      <x:c r="R58" s="103" t="str">
        <x:f>IF(A58="","",P58-Q58)</x:f>
      </x:c>
      <x:c r="S58" s="132"/>
      <x:c r="T58" s="130"/>
      <x:c r="U58" s="130"/>
      <x:c r="V58" s="131"/>
    </x:row>
    <x:row r="59">
      <x:c r="A59" s="129"/>
      <x:c r="B59" s="130"/>
      <x:c r="C59" s="131"/>
      <x:c r="D59" s="15" t="str">
        <x:f>IF(A59="","",TEXT(A59,"yyyy-mm"))</x:f>
      </x:c>
      <x:c r="E59" s="132"/>
      <x:c r="F59" s="130"/>
      <x:c r="G59" s="130"/>
      <x:c r="H59" s="130"/>
      <x:c r="I59" s="130"/>
      <x:c r="J59" s="130"/>
      <x:c r="K59" s="130"/>
      <x:c r="L59" s="130"/>
      <x:c r="M59" s="131"/>
      <x:c r="N59" s="126" t="str">
        <x:f>IF(A59="","",IF(ABS(R59)&gt;='Assumptions'!$B$10,IF(OR(L59="",M59=""),"HOLD - DUAL APPROVAL","APPROVED"),IF(L59="","HOLD - APPROVAL","APPROVED")))</x:f>
      </x:c>
      <x:c r="O59" s="132"/>
      <x:c r="P59" s="133"/>
      <x:c r="Q59" s="134"/>
      <x:c r="R59" s="103" t="str">
        <x:f>IF(A59="","",P59-Q59)</x:f>
      </x:c>
      <x:c r="S59" s="132"/>
      <x:c r="T59" s="130"/>
      <x:c r="U59" s="130"/>
      <x:c r="V59" s="131"/>
    </x:row>
    <x:row r="60">
      <x:c r="A60" s="129"/>
      <x:c r="B60" s="130"/>
      <x:c r="C60" s="131"/>
      <x:c r="D60" s="15" t="str">
        <x:f>IF(A60="","",TEXT(A60,"yyyy-mm"))</x:f>
      </x:c>
      <x:c r="E60" s="132"/>
      <x:c r="F60" s="130"/>
      <x:c r="G60" s="130"/>
      <x:c r="H60" s="130"/>
      <x:c r="I60" s="130"/>
      <x:c r="J60" s="130"/>
      <x:c r="K60" s="130"/>
      <x:c r="L60" s="130"/>
      <x:c r="M60" s="131"/>
      <x:c r="N60" s="126" t="str">
        <x:f>IF(A60="","",IF(ABS(R60)&gt;='Assumptions'!$B$10,IF(OR(L60="",M60=""),"HOLD - DUAL APPROVAL","APPROVED"),IF(L60="","HOLD - APPROVAL","APPROVED")))</x:f>
      </x:c>
      <x:c r="O60" s="132"/>
      <x:c r="P60" s="133"/>
      <x:c r="Q60" s="134"/>
      <x:c r="R60" s="103" t="str">
        <x:f>IF(A60="","",P60-Q60)</x:f>
      </x:c>
      <x:c r="S60" s="132"/>
      <x:c r="T60" s="130"/>
      <x:c r="U60" s="130"/>
      <x:c r="V60" s="131"/>
    </x:row>
    <x:row r="61">
      <x:c r="A61" s="129"/>
      <x:c r="B61" s="130"/>
      <x:c r="C61" s="131"/>
      <x:c r="D61" s="15" t="str">
        <x:f>IF(A61="","",TEXT(A61,"yyyy-mm"))</x:f>
      </x:c>
      <x:c r="E61" s="132"/>
      <x:c r="F61" s="130"/>
      <x:c r="G61" s="130"/>
      <x:c r="H61" s="130"/>
      <x:c r="I61" s="130"/>
      <x:c r="J61" s="130"/>
      <x:c r="K61" s="130"/>
      <x:c r="L61" s="130"/>
      <x:c r="M61" s="131"/>
      <x:c r="N61" s="126" t="str">
        <x:f>IF(A61="","",IF(ABS(R61)&gt;='Assumptions'!$B$10,IF(OR(L61="",M61=""),"HOLD - DUAL APPROVAL","APPROVED"),IF(L61="","HOLD - APPROVAL","APPROVED")))</x:f>
      </x:c>
      <x:c r="O61" s="132"/>
      <x:c r="P61" s="133"/>
      <x:c r="Q61" s="134"/>
      <x:c r="R61" s="103" t="str">
        <x:f>IF(A61="","",P61-Q61)</x:f>
      </x:c>
      <x:c r="S61" s="132"/>
      <x:c r="T61" s="130"/>
      <x:c r="U61" s="130"/>
      <x:c r="V61" s="131"/>
    </x:row>
    <x:row r="62">
      <x:c r="A62" s="129"/>
      <x:c r="B62" s="130"/>
      <x:c r="C62" s="131"/>
      <x:c r="D62" s="15" t="str">
        <x:f>IF(A62="","",TEXT(A62,"yyyy-mm"))</x:f>
      </x:c>
      <x:c r="E62" s="132"/>
      <x:c r="F62" s="130"/>
      <x:c r="G62" s="130"/>
      <x:c r="H62" s="130"/>
      <x:c r="I62" s="130"/>
      <x:c r="J62" s="130"/>
      <x:c r="K62" s="130"/>
      <x:c r="L62" s="130"/>
      <x:c r="M62" s="131"/>
      <x:c r="N62" s="126" t="str">
        <x:f>IF(A62="","",IF(ABS(R62)&gt;='Assumptions'!$B$10,IF(OR(L62="",M62=""),"HOLD - DUAL APPROVAL","APPROVED"),IF(L62="","HOLD - APPROVAL","APPROVED")))</x:f>
      </x:c>
      <x:c r="O62" s="132"/>
      <x:c r="P62" s="133"/>
      <x:c r="Q62" s="134"/>
      <x:c r="R62" s="103" t="str">
        <x:f>IF(A62="","",P62-Q62)</x:f>
      </x:c>
      <x:c r="S62" s="132"/>
      <x:c r="T62" s="130"/>
      <x:c r="U62" s="130"/>
      <x:c r="V62" s="131"/>
    </x:row>
    <x:row r="63">
      <x:c r="A63" s="129"/>
      <x:c r="B63" s="130"/>
      <x:c r="C63" s="131"/>
      <x:c r="D63" s="15" t="str">
        <x:f>IF(A63="","",TEXT(A63,"yyyy-mm"))</x:f>
      </x:c>
      <x:c r="E63" s="132"/>
      <x:c r="F63" s="130"/>
      <x:c r="G63" s="130"/>
      <x:c r="H63" s="130"/>
      <x:c r="I63" s="130"/>
      <x:c r="J63" s="130"/>
      <x:c r="K63" s="130"/>
      <x:c r="L63" s="130"/>
      <x:c r="M63" s="131"/>
      <x:c r="N63" s="126" t="str">
        <x:f>IF(A63="","",IF(ABS(R63)&gt;='Assumptions'!$B$10,IF(OR(L63="",M63=""),"HOLD - DUAL APPROVAL","APPROVED"),IF(L63="","HOLD - APPROVAL","APPROVED")))</x:f>
      </x:c>
      <x:c r="O63" s="132"/>
      <x:c r="P63" s="133"/>
      <x:c r="Q63" s="134"/>
      <x:c r="R63" s="103" t="str">
        <x:f>IF(A63="","",P63-Q63)</x:f>
      </x:c>
      <x:c r="S63" s="132"/>
      <x:c r="T63" s="130"/>
      <x:c r="U63" s="130"/>
      <x:c r="V63" s="131"/>
    </x:row>
    <x:row r="64">
      <x:c r="A64" s="129"/>
      <x:c r="B64" s="130"/>
      <x:c r="C64" s="131"/>
      <x:c r="D64" s="15" t="str">
        <x:f>IF(A64="","",TEXT(A64,"yyyy-mm"))</x:f>
      </x:c>
      <x:c r="E64" s="132"/>
      <x:c r="F64" s="130"/>
      <x:c r="G64" s="130"/>
      <x:c r="H64" s="130"/>
      <x:c r="I64" s="130"/>
      <x:c r="J64" s="130"/>
      <x:c r="K64" s="130"/>
      <x:c r="L64" s="130"/>
      <x:c r="M64" s="131"/>
      <x:c r="N64" s="126" t="str">
        <x:f>IF(A64="","",IF(ABS(R64)&gt;='Assumptions'!$B$10,IF(OR(L64="",M64=""),"HOLD - DUAL APPROVAL","APPROVED"),IF(L64="","HOLD - APPROVAL","APPROVED")))</x:f>
      </x:c>
      <x:c r="O64" s="132"/>
      <x:c r="P64" s="133"/>
      <x:c r="Q64" s="134"/>
      <x:c r="R64" s="103" t="str">
        <x:f>IF(A64="","",P64-Q64)</x:f>
      </x:c>
      <x:c r="S64" s="132"/>
      <x:c r="T64" s="130"/>
      <x:c r="U64" s="130"/>
      <x:c r="V64" s="131"/>
    </x:row>
    <x:row r="65">
      <x:c r="A65" s="129"/>
      <x:c r="B65" s="130"/>
      <x:c r="C65" s="131"/>
      <x:c r="D65" s="15" t="str">
        <x:f>IF(A65="","",TEXT(A65,"yyyy-mm"))</x:f>
      </x:c>
      <x:c r="E65" s="132"/>
      <x:c r="F65" s="130"/>
      <x:c r="G65" s="130"/>
      <x:c r="H65" s="130"/>
      <x:c r="I65" s="130"/>
      <x:c r="J65" s="130"/>
      <x:c r="K65" s="130"/>
      <x:c r="L65" s="130"/>
      <x:c r="M65" s="131"/>
      <x:c r="N65" s="126" t="str">
        <x:f>IF(A65="","",IF(ABS(R65)&gt;='Assumptions'!$B$10,IF(OR(L65="",M65=""),"HOLD - DUAL APPROVAL","APPROVED"),IF(L65="","HOLD - APPROVAL","APPROVED")))</x:f>
      </x:c>
      <x:c r="O65" s="132"/>
      <x:c r="P65" s="133"/>
      <x:c r="Q65" s="134"/>
      <x:c r="R65" s="103" t="str">
        <x:f>IF(A65="","",P65-Q65)</x:f>
      </x:c>
      <x:c r="S65" s="132"/>
      <x:c r="T65" s="130"/>
      <x:c r="U65" s="130"/>
      <x:c r="V65" s="131"/>
    </x:row>
    <x:row r="66">
      <x:c r="A66" s="129"/>
      <x:c r="B66" s="130"/>
      <x:c r="C66" s="131"/>
      <x:c r="D66" s="15" t="str">
        <x:f>IF(A66="","",TEXT(A66,"yyyy-mm"))</x:f>
      </x:c>
      <x:c r="E66" s="132"/>
      <x:c r="F66" s="130"/>
      <x:c r="G66" s="130"/>
      <x:c r="H66" s="130"/>
      <x:c r="I66" s="130"/>
      <x:c r="J66" s="130"/>
      <x:c r="K66" s="130"/>
      <x:c r="L66" s="130"/>
      <x:c r="M66" s="131"/>
      <x:c r="N66" s="126" t="str">
        <x:f>IF(A66="","",IF(ABS(R66)&gt;='Assumptions'!$B$10,IF(OR(L66="",M66=""),"HOLD - DUAL APPROVAL","APPROVED"),IF(L66="","HOLD - APPROVAL","APPROVED")))</x:f>
      </x:c>
      <x:c r="O66" s="132"/>
      <x:c r="P66" s="133"/>
      <x:c r="Q66" s="134"/>
      <x:c r="R66" s="103" t="str">
        <x:f>IF(A66="","",P66-Q66)</x:f>
      </x:c>
      <x:c r="S66" s="132"/>
      <x:c r="T66" s="130"/>
      <x:c r="U66" s="130"/>
      <x:c r="V66" s="131"/>
    </x:row>
    <x:row r="67">
      <x:c r="A67" s="129"/>
      <x:c r="B67" s="130"/>
      <x:c r="C67" s="131"/>
      <x:c r="D67" s="15" t="str">
        <x:f>IF(A67="","",TEXT(A67,"yyyy-mm"))</x:f>
      </x:c>
      <x:c r="E67" s="132"/>
      <x:c r="F67" s="130"/>
      <x:c r="G67" s="130"/>
      <x:c r="H67" s="130"/>
      <x:c r="I67" s="130"/>
      <x:c r="J67" s="130"/>
      <x:c r="K67" s="130"/>
      <x:c r="L67" s="130"/>
      <x:c r="M67" s="131"/>
      <x:c r="N67" s="126" t="str">
        <x:f>IF(A67="","",IF(ABS(R67)&gt;='Assumptions'!$B$10,IF(OR(L67="",M67=""),"HOLD - DUAL APPROVAL","APPROVED"),IF(L67="","HOLD - APPROVAL","APPROVED")))</x:f>
      </x:c>
      <x:c r="O67" s="132"/>
      <x:c r="P67" s="133"/>
      <x:c r="Q67" s="134"/>
      <x:c r="R67" s="103" t="str">
        <x:f>IF(A67="","",P67-Q67)</x:f>
      </x:c>
      <x:c r="S67" s="132"/>
      <x:c r="T67" s="130"/>
      <x:c r="U67" s="130"/>
      <x:c r="V67" s="131"/>
    </x:row>
    <x:row r="68">
      <x:c r="A68" s="129"/>
      <x:c r="B68" s="130"/>
      <x:c r="C68" s="131"/>
      <x:c r="D68" s="15" t="str">
        <x:f>IF(A68="","",TEXT(A68,"yyyy-mm"))</x:f>
      </x:c>
      <x:c r="E68" s="132"/>
      <x:c r="F68" s="130"/>
      <x:c r="G68" s="130"/>
      <x:c r="H68" s="130"/>
      <x:c r="I68" s="130"/>
      <x:c r="J68" s="130"/>
      <x:c r="K68" s="130"/>
      <x:c r="L68" s="130"/>
      <x:c r="M68" s="131"/>
      <x:c r="N68" s="126" t="str">
        <x:f>IF(A68="","",IF(ABS(R68)&gt;='Assumptions'!$B$10,IF(OR(L68="",M68=""),"HOLD - DUAL APPROVAL","APPROVED"),IF(L68="","HOLD - APPROVAL","APPROVED")))</x:f>
      </x:c>
      <x:c r="O68" s="132"/>
      <x:c r="P68" s="133"/>
      <x:c r="Q68" s="134"/>
      <x:c r="R68" s="103" t="str">
        <x:f>IF(A68="","",P68-Q68)</x:f>
      </x:c>
      <x:c r="S68" s="132"/>
      <x:c r="T68" s="130"/>
      <x:c r="U68" s="130"/>
      <x:c r="V68" s="131"/>
    </x:row>
    <x:row r="69">
      <x:c r="A69" s="129"/>
      <x:c r="B69" s="130"/>
      <x:c r="C69" s="131"/>
      <x:c r="D69" s="15" t="str">
        <x:f>IF(A69="","",TEXT(A69,"yyyy-mm"))</x:f>
      </x:c>
      <x:c r="E69" s="132"/>
      <x:c r="F69" s="130"/>
      <x:c r="G69" s="130"/>
      <x:c r="H69" s="130"/>
      <x:c r="I69" s="130"/>
      <x:c r="J69" s="130"/>
      <x:c r="K69" s="130"/>
      <x:c r="L69" s="130"/>
      <x:c r="M69" s="131"/>
      <x:c r="N69" s="126" t="str">
        <x:f>IF(A69="","",IF(ABS(R69)&gt;='Assumptions'!$B$10,IF(OR(L69="",M69=""),"HOLD - DUAL APPROVAL","APPROVED"),IF(L69="","HOLD - APPROVAL","APPROVED")))</x:f>
      </x:c>
      <x:c r="O69" s="132"/>
      <x:c r="P69" s="133"/>
      <x:c r="Q69" s="134"/>
      <x:c r="R69" s="103" t="str">
        <x:f>IF(A69="","",P69-Q69)</x:f>
      </x:c>
      <x:c r="S69" s="132"/>
      <x:c r="T69" s="130"/>
      <x:c r="U69" s="130"/>
      <x:c r="V69" s="131"/>
    </x:row>
    <x:row r="70">
      <x:c r="A70" s="129"/>
      <x:c r="B70" s="130"/>
      <x:c r="C70" s="131"/>
      <x:c r="D70" s="15" t="str">
        <x:f>IF(A70="","",TEXT(A70,"yyyy-mm"))</x:f>
      </x:c>
      <x:c r="E70" s="132"/>
      <x:c r="F70" s="130"/>
      <x:c r="G70" s="130"/>
      <x:c r="H70" s="130"/>
      <x:c r="I70" s="130"/>
      <x:c r="J70" s="130"/>
      <x:c r="K70" s="130"/>
      <x:c r="L70" s="130"/>
      <x:c r="M70" s="131"/>
      <x:c r="N70" s="126" t="str">
        <x:f>IF(A70="","",IF(ABS(R70)&gt;='Assumptions'!$B$10,IF(OR(L70="",M70=""),"HOLD - DUAL APPROVAL","APPROVED"),IF(L70="","HOLD - APPROVAL","APPROVED")))</x:f>
      </x:c>
      <x:c r="O70" s="132"/>
      <x:c r="P70" s="133"/>
      <x:c r="Q70" s="134"/>
      <x:c r="R70" s="103" t="str">
        <x:f>IF(A70="","",P70-Q70)</x:f>
      </x:c>
      <x:c r="S70" s="132"/>
      <x:c r="T70" s="130"/>
      <x:c r="U70" s="130"/>
      <x:c r="V70" s="131"/>
    </x:row>
    <x:row r="71">
      <x:c r="A71" s="129"/>
      <x:c r="B71" s="130"/>
      <x:c r="C71" s="131"/>
      <x:c r="D71" s="15" t="str">
        <x:f>IF(A71="","",TEXT(A71,"yyyy-mm"))</x:f>
      </x:c>
      <x:c r="E71" s="132"/>
      <x:c r="F71" s="130"/>
      <x:c r="G71" s="130"/>
      <x:c r="H71" s="130"/>
      <x:c r="I71" s="130"/>
      <x:c r="J71" s="130"/>
      <x:c r="K71" s="130"/>
      <x:c r="L71" s="130"/>
      <x:c r="M71" s="131"/>
      <x:c r="N71" s="126" t="str">
        <x:f>IF(A71="","",IF(ABS(R71)&gt;='Assumptions'!$B$10,IF(OR(L71="",M71=""),"HOLD - DUAL APPROVAL","APPROVED"),IF(L71="","HOLD - APPROVAL","APPROVED")))</x:f>
      </x:c>
      <x:c r="O71" s="132"/>
      <x:c r="P71" s="133"/>
      <x:c r="Q71" s="134"/>
      <x:c r="R71" s="103" t="str">
        <x:f>IF(A71="","",P71-Q71)</x:f>
      </x:c>
      <x:c r="S71" s="132"/>
      <x:c r="T71" s="130"/>
      <x:c r="U71" s="130"/>
      <x:c r="V71" s="131"/>
    </x:row>
    <x:row r="72">
      <x:c r="A72" s="129"/>
      <x:c r="B72" s="130"/>
      <x:c r="C72" s="131"/>
      <x:c r="D72" s="15" t="str">
        <x:f>IF(A72="","",TEXT(A72,"yyyy-mm"))</x:f>
      </x:c>
      <x:c r="E72" s="132"/>
      <x:c r="F72" s="130"/>
      <x:c r="G72" s="130"/>
      <x:c r="H72" s="130"/>
      <x:c r="I72" s="130"/>
      <x:c r="J72" s="130"/>
      <x:c r="K72" s="130"/>
      <x:c r="L72" s="130"/>
      <x:c r="M72" s="131"/>
      <x:c r="N72" s="126" t="str">
        <x:f>IF(A72="","",IF(ABS(R72)&gt;='Assumptions'!$B$10,IF(OR(L72="",M72=""),"HOLD - DUAL APPROVAL","APPROVED"),IF(L72="","HOLD - APPROVAL","APPROVED")))</x:f>
      </x:c>
      <x:c r="O72" s="132"/>
      <x:c r="P72" s="133"/>
      <x:c r="Q72" s="134"/>
      <x:c r="R72" s="103" t="str">
        <x:f>IF(A72="","",P72-Q72)</x:f>
      </x:c>
      <x:c r="S72" s="132"/>
      <x:c r="T72" s="130"/>
      <x:c r="U72" s="130"/>
      <x:c r="V72" s="131"/>
    </x:row>
    <x:row r="73">
      <x:c r="A73" s="129"/>
      <x:c r="B73" s="130"/>
      <x:c r="C73" s="131"/>
      <x:c r="D73" s="15" t="str">
        <x:f>IF(A73="","",TEXT(A73,"yyyy-mm"))</x:f>
      </x:c>
      <x:c r="E73" s="132"/>
      <x:c r="F73" s="130"/>
      <x:c r="G73" s="130"/>
      <x:c r="H73" s="130"/>
      <x:c r="I73" s="130"/>
      <x:c r="J73" s="130"/>
      <x:c r="K73" s="130"/>
      <x:c r="L73" s="130"/>
      <x:c r="M73" s="131"/>
      <x:c r="N73" s="126" t="str">
        <x:f>IF(A73="","",IF(ABS(R73)&gt;='Assumptions'!$B$10,IF(OR(L73="",M73=""),"HOLD - DUAL APPROVAL","APPROVED"),IF(L73="","HOLD - APPROVAL","APPROVED")))</x:f>
      </x:c>
      <x:c r="O73" s="132"/>
      <x:c r="P73" s="133"/>
      <x:c r="Q73" s="134"/>
      <x:c r="R73" s="103" t="str">
        <x:f>IF(A73="","",P73-Q73)</x:f>
      </x:c>
      <x:c r="S73" s="132"/>
      <x:c r="T73" s="130"/>
      <x:c r="U73" s="130"/>
      <x:c r="V73" s="131"/>
    </x:row>
    <x:row r="74">
      <x:c r="A74" s="129"/>
      <x:c r="B74" s="130"/>
      <x:c r="C74" s="131"/>
      <x:c r="D74" s="15" t="str">
        <x:f>IF(A74="","",TEXT(A74,"yyyy-mm"))</x:f>
      </x:c>
      <x:c r="E74" s="132"/>
      <x:c r="F74" s="130"/>
      <x:c r="G74" s="130"/>
      <x:c r="H74" s="130"/>
      <x:c r="I74" s="130"/>
      <x:c r="J74" s="130"/>
      <x:c r="K74" s="130"/>
      <x:c r="L74" s="130"/>
      <x:c r="M74" s="131"/>
      <x:c r="N74" s="126" t="str">
        <x:f>IF(A74="","",IF(ABS(R74)&gt;='Assumptions'!$B$10,IF(OR(L74="",M74=""),"HOLD - DUAL APPROVAL","APPROVED"),IF(L74="","HOLD - APPROVAL","APPROVED")))</x:f>
      </x:c>
      <x:c r="O74" s="132"/>
      <x:c r="P74" s="133"/>
      <x:c r="Q74" s="134"/>
      <x:c r="R74" s="103" t="str">
        <x:f>IF(A74="","",P74-Q74)</x:f>
      </x:c>
      <x:c r="S74" s="132"/>
      <x:c r="T74" s="130"/>
      <x:c r="U74" s="130"/>
      <x:c r="V74" s="131"/>
    </x:row>
    <x:row r="75">
      <x:c r="A75" s="129"/>
      <x:c r="B75" s="130"/>
      <x:c r="C75" s="131"/>
      <x:c r="D75" s="15" t="str">
        <x:f>IF(A75="","",TEXT(A75,"yyyy-mm"))</x:f>
      </x:c>
      <x:c r="E75" s="132"/>
      <x:c r="F75" s="130"/>
      <x:c r="G75" s="130"/>
      <x:c r="H75" s="130"/>
      <x:c r="I75" s="130"/>
      <x:c r="J75" s="130"/>
      <x:c r="K75" s="130"/>
      <x:c r="L75" s="130"/>
      <x:c r="M75" s="131"/>
      <x:c r="N75" s="126" t="str">
        <x:f>IF(A75="","",IF(ABS(R75)&gt;='Assumptions'!$B$10,IF(OR(L75="",M75=""),"HOLD - DUAL APPROVAL","APPROVED"),IF(L75="","HOLD - APPROVAL","APPROVED")))</x:f>
      </x:c>
      <x:c r="O75" s="132"/>
      <x:c r="P75" s="133"/>
      <x:c r="Q75" s="134"/>
      <x:c r="R75" s="103" t="str">
        <x:f>IF(A75="","",P75-Q75)</x:f>
      </x:c>
      <x:c r="S75" s="132"/>
      <x:c r="T75" s="130"/>
      <x:c r="U75" s="130"/>
      <x:c r="V75" s="131"/>
    </x:row>
    <x:row r="76">
      <x:c r="A76" s="129"/>
      <x:c r="B76" s="130"/>
      <x:c r="C76" s="131"/>
      <x:c r="D76" s="15" t="str">
        <x:f>IF(A76="","",TEXT(A76,"yyyy-mm"))</x:f>
      </x:c>
      <x:c r="E76" s="132"/>
      <x:c r="F76" s="130"/>
      <x:c r="G76" s="130"/>
      <x:c r="H76" s="130"/>
      <x:c r="I76" s="130"/>
      <x:c r="J76" s="130"/>
      <x:c r="K76" s="130"/>
      <x:c r="L76" s="130"/>
      <x:c r="M76" s="131"/>
      <x:c r="N76" s="126" t="str">
        <x:f>IF(A76="","",IF(ABS(R76)&gt;='Assumptions'!$B$10,IF(OR(L76="",M76=""),"HOLD - DUAL APPROVAL","APPROVED"),IF(L76="","HOLD - APPROVAL","APPROVED")))</x:f>
      </x:c>
      <x:c r="O76" s="132"/>
      <x:c r="P76" s="133"/>
      <x:c r="Q76" s="134"/>
      <x:c r="R76" s="103" t="str">
        <x:f>IF(A76="","",P76-Q76)</x:f>
      </x:c>
      <x:c r="S76" s="132"/>
      <x:c r="T76" s="130"/>
      <x:c r="U76" s="130"/>
      <x:c r="V76" s="131"/>
    </x:row>
    <x:row r="77">
      <x:c r="A77" s="129"/>
      <x:c r="B77" s="130"/>
      <x:c r="C77" s="131"/>
      <x:c r="D77" s="15" t="str">
        <x:f>IF(A77="","",TEXT(A77,"yyyy-mm"))</x:f>
      </x:c>
      <x:c r="E77" s="132"/>
      <x:c r="F77" s="130"/>
      <x:c r="G77" s="130"/>
      <x:c r="H77" s="130"/>
      <x:c r="I77" s="130"/>
      <x:c r="J77" s="130"/>
      <x:c r="K77" s="130"/>
      <x:c r="L77" s="130"/>
      <x:c r="M77" s="131"/>
      <x:c r="N77" s="126" t="str">
        <x:f>IF(A77="","",IF(ABS(R77)&gt;='Assumptions'!$B$10,IF(OR(L77="",M77=""),"HOLD - DUAL APPROVAL","APPROVED"),IF(L77="","HOLD - APPROVAL","APPROVED")))</x:f>
      </x:c>
      <x:c r="O77" s="132"/>
      <x:c r="P77" s="133"/>
      <x:c r="Q77" s="134"/>
      <x:c r="R77" s="103" t="str">
        <x:f>IF(A77="","",P77-Q77)</x:f>
      </x:c>
      <x:c r="S77" s="132"/>
      <x:c r="T77" s="130"/>
      <x:c r="U77" s="130"/>
      <x:c r="V77" s="131"/>
    </x:row>
    <x:row r="78">
      <x:c r="A78" s="129"/>
      <x:c r="B78" s="130"/>
      <x:c r="C78" s="131"/>
      <x:c r="D78" s="15" t="str">
        <x:f>IF(A78="","",TEXT(A78,"yyyy-mm"))</x:f>
      </x:c>
      <x:c r="E78" s="132"/>
      <x:c r="F78" s="130"/>
      <x:c r="G78" s="130"/>
      <x:c r="H78" s="130"/>
      <x:c r="I78" s="130"/>
      <x:c r="J78" s="130"/>
      <x:c r="K78" s="130"/>
      <x:c r="L78" s="130"/>
      <x:c r="M78" s="131"/>
      <x:c r="N78" s="126" t="str">
        <x:f>IF(A78="","",IF(ABS(R78)&gt;='Assumptions'!$B$10,IF(OR(L78="",M78=""),"HOLD - DUAL APPROVAL","APPROVED"),IF(L78="","HOLD - APPROVAL","APPROVED")))</x:f>
      </x:c>
      <x:c r="O78" s="132"/>
      <x:c r="P78" s="133"/>
      <x:c r="Q78" s="134"/>
      <x:c r="R78" s="103" t="str">
        <x:f>IF(A78="","",P78-Q78)</x:f>
      </x:c>
      <x:c r="S78" s="132"/>
      <x:c r="T78" s="130"/>
      <x:c r="U78" s="130"/>
      <x:c r="V78" s="131"/>
    </x:row>
    <x:row r="79">
      <x:c r="A79" s="129"/>
      <x:c r="B79" s="130"/>
      <x:c r="C79" s="131"/>
      <x:c r="D79" s="15" t="str">
        <x:f>IF(A79="","",TEXT(A79,"yyyy-mm"))</x:f>
      </x:c>
      <x:c r="E79" s="132"/>
      <x:c r="F79" s="130"/>
      <x:c r="G79" s="130"/>
      <x:c r="H79" s="130"/>
      <x:c r="I79" s="130"/>
      <x:c r="J79" s="130"/>
      <x:c r="K79" s="130"/>
      <x:c r="L79" s="130"/>
      <x:c r="M79" s="131"/>
      <x:c r="N79" s="126" t="str">
        <x:f>IF(A79="","",IF(ABS(R79)&gt;='Assumptions'!$B$10,IF(OR(L79="",M79=""),"HOLD - DUAL APPROVAL","APPROVED"),IF(L79="","HOLD - APPROVAL","APPROVED")))</x:f>
      </x:c>
      <x:c r="O79" s="132"/>
      <x:c r="P79" s="133"/>
      <x:c r="Q79" s="134"/>
      <x:c r="R79" s="103" t="str">
        <x:f>IF(A79="","",P79-Q79)</x:f>
      </x:c>
      <x:c r="S79" s="132"/>
      <x:c r="T79" s="130"/>
      <x:c r="U79" s="130"/>
      <x:c r="V79" s="131"/>
    </x:row>
    <x:row r="80">
      <x:c r="A80" s="129"/>
      <x:c r="B80" s="130"/>
      <x:c r="C80" s="131"/>
      <x:c r="D80" s="15" t="str">
        <x:f>IF(A80="","",TEXT(A80,"yyyy-mm"))</x:f>
      </x:c>
      <x:c r="E80" s="132"/>
      <x:c r="F80" s="130"/>
      <x:c r="G80" s="130"/>
      <x:c r="H80" s="130"/>
      <x:c r="I80" s="130"/>
      <x:c r="J80" s="130"/>
      <x:c r="K80" s="130"/>
      <x:c r="L80" s="130"/>
      <x:c r="M80" s="131"/>
      <x:c r="N80" s="126" t="str">
        <x:f>IF(A80="","",IF(ABS(R80)&gt;='Assumptions'!$B$10,IF(OR(L80="",M80=""),"HOLD - DUAL APPROVAL","APPROVED"),IF(L80="","HOLD - APPROVAL","APPROVED")))</x:f>
      </x:c>
      <x:c r="O80" s="132"/>
      <x:c r="P80" s="133"/>
      <x:c r="Q80" s="134"/>
      <x:c r="R80" s="103" t="str">
        <x:f>IF(A80="","",P80-Q80)</x:f>
      </x:c>
      <x:c r="S80" s="132"/>
      <x:c r="T80" s="130"/>
      <x:c r="U80" s="130"/>
      <x:c r="V80" s="131"/>
    </x:row>
    <x:row r="81">
      <x:c r="A81" s="129"/>
      <x:c r="B81" s="130"/>
      <x:c r="C81" s="131"/>
      <x:c r="D81" s="15" t="str">
        <x:f>IF(A81="","",TEXT(A81,"yyyy-mm"))</x:f>
      </x:c>
      <x:c r="E81" s="132"/>
      <x:c r="F81" s="130"/>
      <x:c r="G81" s="130"/>
      <x:c r="H81" s="130"/>
      <x:c r="I81" s="130"/>
      <x:c r="J81" s="130"/>
      <x:c r="K81" s="130"/>
      <x:c r="L81" s="130"/>
      <x:c r="M81" s="131"/>
      <x:c r="N81" s="126" t="str">
        <x:f>IF(A81="","",IF(ABS(R81)&gt;='Assumptions'!$B$10,IF(OR(L81="",M81=""),"HOLD - DUAL APPROVAL","APPROVED"),IF(L81="","HOLD - APPROVAL","APPROVED")))</x:f>
      </x:c>
      <x:c r="O81" s="132"/>
      <x:c r="P81" s="133"/>
      <x:c r="Q81" s="134"/>
      <x:c r="R81" s="103" t="str">
        <x:f>IF(A81="","",P81-Q81)</x:f>
      </x:c>
      <x:c r="S81" s="132"/>
      <x:c r="T81" s="130"/>
      <x:c r="U81" s="130"/>
      <x:c r="V81" s="131"/>
    </x:row>
    <x:row r="82">
      <x:c r="A82" s="129"/>
      <x:c r="B82" s="130"/>
      <x:c r="C82" s="131"/>
      <x:c r="D82" s="15" t="str">
        <x:f>IF(A82="","",TEXT(A82,"yyyy-mm"))</x:f>
      </x:c>
      <x:c r="E82" s="132"/>
      <x:c r="F82" s="130"/>
      <x:c r="G82" s="130"/>
      <x:c r="H82" s="130"/>
      <x:c r="I82" s="130"/>
      <x:c r="J82" s="130"/>
      <x:c r="K82" s="130"/>
      <x:c r="L82" s="130"/>
      <x:c r="M82" s="131"/>
      <x:c r="N82" s="126" t="str">
        <x:f>IF(A82="","",IF(ABS(R82)&gt;='Assumptions'!$B$10,IF(OR(L82="",M82=""),"HOLD - DUAL APPROVAL","APPROVED"),IF(L82="","HOLD - APPROVAL","APPROVED")))</x:f>
      </x:c>
      <x:c r="O82" s="132"/>
      <x:c r="P82" s="133"/>
      <x:c r="Q82" s="134"/>
      <x:c r="R82" s="103" t="str">
        <x:f>IF(A82="","",P82-Q82)</x:f>
      </x:c>
      <x:c r="S82" s="132"/>
      <x:c r="T82" s="130"/>
      <x:c r="U82" s="130"/>
      <x:c r="V82" s="131"/>
    </x:row>
    <x:row r="83">
      <x:c r="A83" s="129"/>
      <x:c r="B83" s="130"/>
      <x:c r="C83" s="131"/>
      <x:c r="D83" s="15" t="str">
        <x:f>IF(A83="","",TEXT(A83,"yyyy-mm"))</x:f>
      </x:c>
      <x:c r="E83" s="132"/>
      <x:c r="F83" s="130"/>
      <x:c r="G83" s="130"/>
      <x:c r="H83" s="130"/>
      <x:c r="I83" s="130"/>
      <x:c r="J83" s="130"/>
      <x:c r="K83" s="130"/>
      <x:c r="L83" s="130"/>
      <x:c r="M83" s="131"/>
      <x:c r="N83" s="126" t="str">
        <x:f>IF(A83="","",IF(ABS(R83)&gt;='Assumptions'!$B$10,IF(OR(L83="",M83=""),"HOLD - DUAL APPROVAL","APPROVED"),IF(L83="","HOLD - APPROVAL","APPROVED")))</x:f>
      </x:c>
      <x:c r="O83" s="132"/>
      <x:c r="P83" s="133"/>
      <x:c r="Q83" s="134"/>
      <x:c r="R83" s="103" t="str">
        <x:f>IF(A83="","",P83-Q83)</x:f>
      </x:c>
      <x:c r="S83" s="132"/>
      <x:c r="T83" s="130"/>
      <x:c r="U83" s="130"/>
      <x:c r="V83" s="131"/>
    </x:row>
    <x:row r="84">
      <x:c r="A84" s="129"/>
      <x:c r="B84" s="130"/>
      <x:c r="C84" s="131"/>
      <x:c r="D84" s="15" t="str">
        <x:f>IF(A84="","",TEXT(A84,"yyyy-mm"))</x:f>
      </x:c>
      <x:c r="E84" s="132"/>
      <x:c r="F84" s="130"/>
      <x:c r="G84" s="130"/>
      <x:c r="H84" s="130"/>
      <x:c r="I84" s="130"/>
      <x:c r="J84" s="130"/>
      <x:c r="K84" s="130"/>
      <x:c r="L84" s="130"/>
      <x:c r="M84" s="131"/>
      <x:c r="N84" s="126" t="str">
        <x:f>IF(A84="","",IF(ABS(R84)&gt;='Assumptions'!$B$10,IF(OR(L84="",M84=""),"HOLD - DUAL APPROVAL","APPROVED"),IF(L84="","HOLD - APPROVAL","APPROVED")))</x:f>
      </x:c>
      <x:c r="O84" s="132"/>
      <x:c r="P84" s="133"/>
      <x:c r="Q84" s="134"/>
      <x:c r="R84" s="103" t="str">
        <x:f>IF(A84="","",P84-Q84)</x:f>
      </x:c>
      <x:c r="S84" s="132"/>
      <x:c r="T84" s="130"/>
      <x:c r="U84" s="130"/>
      <x:c r="V84" s="131"/>
    </x:row>
    <x:row r="85">
      <x:c r="A85" s="129"/>
      <x:c r="B85" s="130"/>
      <x:c r="C85" s="131"/>
      <x:c r="D85" s="15" t="str">
        <x:f>IF(A85="","",TEXT(A85,"yyyy-mm"))</x:f>
      </x:c>
      <x:c r="E85" s="132"/>
      <x:c r="F85" s="130"/>
      <x:c r="G85" s="130"/>
      <x:c r="H85" s="130"/>
      <x:c r="I85" s="130"/>
      <x:c r="J85" s="130"/>
      <x:c r="K85" s="130"/>
      <x:c r="L85" s="130"/>
      <x:c r="M85" s="131"/>
      <x:c r="N85" s="126" t="str">
        <x:f>IF(A85="","",IF(ABS(R85)&gt;='Assumptions'!$B$10,IF(OR(L85="",M85=""),"HOLD - DUAL APPROVAL","APPROVED"),IF(L85="","HOLD - APPROVAL","APPROVED")))</x:f>
      </x:c>
      <x:c r="O85" s="132"/>
      <x:c r="P85" s="133"/>
      <x:c r="Q85" s="134"/>
      <x:c r="R85" s="103" t="str">
        <x:f>IF(A85="","",P85-Q85)</x:f>
      </x:c>
      <x:c r="S85" s="132"/>
      <x:c r="T85" s="130"/>
      <x:c r="U85" s="130"/>
      <x:c r="V85" s="131"/>
    </x:row>
    <x:row r="86">
      <x:c r="A86" s="129"/>
      <x:c r="B86" s="130"/>
      <x:c r="C86" s="131"/>
      <x:c r="D86" s="15" t="str">
        <x:f>IF(A86="","",TEXT(A86,"yyyy-mm"))</x:f>
      </x:c>
      <x:c r="E86" s="132"/>
      <x:c r="F86" s="130"/>
      <x:c r="G86" s="130"/>
      <x:c r="H86" s="130"/>
      <x:c r="I86" s="130"/>
      <x:c r="J86" s="130"/>
      <x:c r="K86" s="130"/>
      <x:c r="L86" s="130"/>
      <x:c r="M86" s="131"/>
      <x:c r="N86" s="126" t="str">
        <x:f>IF(A86="","",IF(ABS(R86)&gt;='Assumptions'!$B$10,IF(OR(L86="",M86=""),"HOLD - DUAL APPROVAL","APPROVED"),IF(L86="","HOLD - APPROVAL","APPROVED")))</x:f>
      </x:c>
      <x:c r="O86" s="132"/>
      <x:c r="P86" s="133"/>
      <x:c r="Q86" s="134"/>
      <x:c r="R86" s="103" t="str">
        <x:f>IF(A86="","",P86-Q86)</x:f>
      </x:c>
      <x:c r="S86" s="132"/>
      <x:c r="T86" s="130"/>
      <x:c r="U86" s="130"/>
      <x:c r="V86" s="131"/>
    </x:row>
    <x:row r="87">
      <x:c r="A87" s="129"/>
      <x:c r="B87" s="130"/>
      <x:c r="C87" s="131"/>
      <x:c r="D87" s="15" t="str">
        <x:f>IF(A87="","",TEXT(A87,"yyyy-mm"))</x:f>
      </x:c>
      <x:c r="E87" s="132"/>
      <x:c r="F87" s="130"/>
      <x:c r="G87" s="130"/>
      <x:c r="H87" s="130"/>
      <x:c r="I87" s="130"/>
      <x:c r="J87" s="130"/>
      <x:c r="K87" s="130"/>
      <x:c r="L87" s="130"/>
      <x:c r="M87" s="131"/>
      <x:c r="N87" s="126" t="str">
        <x:f>IF(A87="","",IF(ABS(R87)&gt;='Assumptions'!$B$10,IF(OR(L87="",M87=""),"HOLD - DUAL APPROVAL","APPROVED"),IF(L87="","HOLD - APPROVAL","APPROVED")))</x:f>
      </x:c>
      <x:c r="O87" s="132"/>
      <x:c r="P87" s="133"/>
      <x:c r="Q87" s="134"/>
      <x:c r="R87" s="103" t="str">
        <x:f>IF(A87="","",P87-Q87)</x:f>
      </x:c>
      <x:c r="S87" s="132"/>
      <x:c r="T87" s="130"/>
      <x:c r="U87" s="130"/>
      <x:c r="V87" s="131"/>
    </x:row>
    <x:row r="88">
      <x:c r="A88" s="129"/>
      <x:c r="B88" s="130"/>
      <x:c r="C88" s="131"/>
      <x:c r="D88" s="15" t="str">
        <x:f>IF(A88="","",TEXT(A88,"yyyy-mm"))</x:f>
      </x:c>
      <x:c r="E88" s="132"/>
      <x:c r="F88" s="130"/>
      <x:c r="G88" s="130"/>
      <x:c r="H88" s="130"/>
      <x:c r="I88" s="130"/>
      <x:c r="J88" s="130"/>
      <x:c r="K88" s="130"/>
      <x:c r="L88" s="130"/>
      <x:c r="M88" s="131"/>
      <x:c r="N88" s="126" t="str">
        <x:f>IF(A88="","",IF(ABS(R88)&gt;='Assumptions'!$B$10,IF(OR(L88="",M88=""),"HOLD - DUAL APPROVAL","APPROVED"),IF(L88="","HOLD - APPROVAL","APPROVED")))</x:f>
      </x:c>
      <x:c r="O88" s="132"/>
      <x:c r="P88" s="133"/>
      <x:c r="Q88" s="134"/>
      <x:c r="R88" s="103" t="str">
        <x:f>IF(A88="","",P88-Q88)</x:f>
      </x:c>
      <x:c r="S88" s="132"/>
      <x:c r="T88" s="130"/>
      <x:c r="U88" s="130"/>
      <x:c r="V88" s="131"/>
    </x:row>
    <x:row r="89">
      <x:c r="A89" s="129"/>
      <x:c r="B89" s="130"/>
      <x:c r="C89" s="131"/>
      <x:c r="D89" s="15" t="str">
        <x:f>IF(A89="","",TEXT(A89,"yyyy-mm"))</x:f>
      </x:c>
      <x:c r="E89" s="132"/>
      <x:c r="F89" s="130"/>
      <x:c r="G89" s="130"/>
      <x:c r="H89" s="130"/>
      <x:c r="I89" s="130"/>
      <x:c r="J89" s="130"/>
      <x:c r="K89" s="130"/>
      <x:c r="L89" s="130"/>
      <x:c r="M89" s="131"/>
      <x:c r="N89" s="126" t="str">
        <x:f>IF(A89="","",IF(ABS(R89)&gt;='Assumptions'!$B$10,IF(OR(L89="",M89=""),"HOLD - DUAL APPROVAL","APPROVED"),IF(L89="","HOLD - APPROVAL","APPROVED")))</x:f>
      </x:c>
      <x:c r="O89" s="132"/>
      <x:c r="P89" s="133"/>
      <x:c r="Q89" s="134"/>
      <x:c r="R89" s="103" t="str">
        <x:f>IF(A89="","",P89-Q89)</x:f>
      </x:c>
      <x:c r="S89" s="132"/>
      <x:c r="T89" s="130"/>
      <x:c r="U89" s="130"/>
      <x:c r="V89" s="131"/>
    </x:row>
    <x:row r="90">
      <x:c r="A90" s="129"/>
      <x:c r="B90" s="130"/>
      <x:c r="C90" s="131"/>
      <x:c r="D90" s="15" t="str">
        <x:f>IF(A90="","",TEXT(A90,"yyyy-mm"))</x:f>
      </x:c>
      <x:c r="E90" s="132"/>
      <x:c r="F90" s="130"/>
      <x:c r="G90" s="130"/>
      <x:c r="H90" s="130"/>
      <x:c r="I90" s="130"/>
      <x:c r="J90" s="130"/>
      <x:c r="K90" s="130"/>
      <x:c r="L90" s="130"/>
      <x:c r="M90" s="131"/>
      <x:c r="N90" s="126" t="str">
        <x:f>IF(A90="","",IF(ABS(R90)&gt;='Assumptions'!$B$10,IF(OR(L90="",M90=""),"HOLD - DUAL APPROVAL","APPROVED"),IF(L90="","HOLD - APPROVAL","APPROVED")))</x:f>
      </x:c>
      <x:c r="O90" s="132"/>
      <x:c r="P90" s="133"/>
      <x:c r="Q90" s="134"/>
      <x:c r="R90" s="103" t="str">
        <x:f>IF(A90="","",P90-Q90)</x:f>
      </x:c>
      <x:c r="S90" s="132"/>
      <x:c r="T90" s="130"/>
      <x:c r="U90" s="130"/>
      <x:c r="V90" s="131"/>
    </x:row>
    <x:row r="91">
      <x:c r="A91" s="129"/>
      <x:c r="B91" s="130"/>
      <x:c r="C91" s="131"/>
      <x:c r="D91" s="15" t="str">
        <x:f>IF(A91="","",TEXT(A91,"yyyy-mm"))</x:f>
      </x:c>
      <x:c r="E91" s="132"/>
      <x:c r="F91" s="130"/>
      <x:c r="G91" s="130"/>
      <x:c r="H91" s="130"/>
      <x:c r="I91" s="130"/>
      <x:c r="J91" s="130"/>
      <x:c r="K91" s="130"/>
      <x:c r="L91" s="130"/>
      <x:c r="M91" s="131"/>
      <x:c r="N91" s="126" t="str">
        <x:f>IF(A91="","",IF(ABS(R91)&gt;='Assumptions'!$B$10,IF(OR(L91="",M91=""),"HOLD - DUAL APPROVAL","APPROVED"),IF(L91="","HOLD - APPROVAL","APPROVED")))</x:f>
      </x:c>
      <x:c r="O91" s="132"/>
      <x:c r="P91" s="133"/>
      <x:c r="Q91" s="134"/>
      <x:c r="R91" s="103" t="str">
        <x:f>IF(A91="","",P91-Q91)</x:f>
      </x:c>
      <x:c r="S91" s="132"/>
      <x:c r="T91" s="130"/>
      <x:c r="U91" s="130"/>
      <x:c r="V91" s="131"/>
    </x:row>
    <x:row r="92">
      <x:c r="A92" s="129"/>
      <x:c r="B92" s="130"/>
      <x:c r="C92" s="131"/>
      <x:c r="D92" s="15" t="str">
        <x:f>IF(A92="","",TEXT(A92,"yyyy-mm"))</x:f>
      </x:c>
      <x:c r="E92" s="132"/>
      <x:c r="F92" s="130"/>
      <x:c r="G92" s="130"/>
      <x:c r="H92" s="130"/>
      <x:c r="I92" s="130"/>
      <x:c r="J92" s="130"/>
      <x:c r="K92" s="130"/>
      <x:c r="L92" s="130"/>
      <x:c r="M92" s="131"/>
      <x:c r="N92" s="126" t="str">
        <x:f>IF(A92="","",IF(ABS(R92)&gt;='Assumptions'!$B$10,IF(OR(L92="",M92=""),"HOLD - DUAL APPROVAL","APPROVED"),IF(L92="","HOLD - APPROVAL","APPROVED")))</x:f>
      </x:c>
      <x:c r="O92" s="132"/>
      <x:c r="P92" s="133"/>
      <x:c r="Q92" s="134"/>
      <x:c r="R92" s="103" t="str">
        <x:f>IF(A92="","",P92-Q92)</x:f>
      </x:c>
      <x:c r="S92" s="132"/>
      <x:c r="T92" s="130"/>
      <x:c r="U92" s="130"/>
      <x:c r="V92" s="131"/>
    </x:row>
    <x:row r="93">
      <x:c r="A93" s="129"/>
      <x:c r="B93" s="130"/>
      <x:c r="C93" s="131"/>
      <x:c r="D93" s="15" t="str">
        <x:f>IF(A93="","",TEXT(A93,"yyyy-mm"))</x:f>
      </x:c>
      <x:c r="E93" s="132"/>
      <x:c r="F93" s="130"/>
      <x:c r="G93" s="130"/>
      <x:c r="H93" s="130"/>
      <x:c r="I93" s="130"/>
      <x:c r="J93" s="130"/>
      <x:c r="K93" s="130"/>
      <x:c r="L93" s="130"/>
      <x:c r="M93" s="131"/>
      <x:c r="N93" s="126" t="str">
        <x:f>IF(A93="","",IF(ABS(R93)&gt;='Assumptions'!$B$10,IF(OR(L93="",M93=""),"HOLD - DUAL APPROVAL","APPROVED"),IF(L93="","HOLD - APPROVAL","APPROVED")))</x:f>
      </x:c>
      <x:c r="O93" s="132"/>
      <x:c r="P93" s="133"/>
      <x:c r="Q93" s="134"/>
      <x:c r="R93" s="103" t="str">
        <x:f>IF(A93="","",P93-Q93)</x:f>
      </x:c>
      <x:c r="S93" s="132"/>
      <x:c r="T93" s="130"/>
      <x:c r="U93" s="130"/>
      <x:c r="V93" s="131"/>
    </x:row>
    <x:row r="94">
      <x:c r="A94" s="129"/>
      <x:c r="B94" s="130"/>
      <x:c r="C94" s="131"/>
      <x:c r="D94" s="15" t="str">
        <x:f>IF(A94="","",TEXT(A94,"yyyy-mm"))</x:f>
      </x:c>
      <x:c r="E94" s="132"/>
      <x:c r="F94" s="130"/>
      <x:c r="G94" s="130"/>
      <x:c r="H94" s="130"/>
      <x:c r="I94" s="130"/>
      <x:c r="J94" s="130"/>
      <x:c r="K94" s="130"/>
      <x:c r="L94" s="130"/>
      <x:c r="M94" s="131"/>
      <x:c r="N94" s="126" t="str">
        <x:f>IF(A94="","",IF(ABS(R94)&gt;='Assumptions'!$B$10,IF(OR(L94="",M94=""),"HOLD - DUAL APPROVAL","APPROVED"),IF(L94="","HOLD - APPROVAL","APPROVED")))</x:f>
      </x:c>
      <x:c r="O94" s="132"/>
      <x:c r="P94" s="133"/>
      <x:c r="Q94" s="134"/>
      <x:c r="R94" s="103" t="str">
        <x:f>IF(A94="","",P94-Q94)</x:f>
      </x:c>
      <x:c r="S94" s="132"/>
      <x:c r="T94" s="130"/>
      <x:c r="U94" s="130"/>
      <x:c r="V94" s="131"/>
    </x:row>
    <x:row r="95">
      <x:c r="A95" s="129"/>
      <x:c r="B95" s="130"/>
      <x:c r="C95" s="131"/>
      <x:c r="D95" s="15" t="str">
        <x:f>IF(A95="","",TEXT(A95,"yyyy-mm"))</x:f>
      </x:c>
      <x:c r="E95" s="132"/>
      <x:c r="F95" s="130"/>
      <x:c r="G95" s="130"/>
      <x:c r="H95" s="130"/>
      <x:c r="I95" s="130"/>
      <x:c r="J95" s="130"/>
      <x:c r="K95" s="130"/>
      <x:c r="L95" s="130"/>
      <x:c r="M95" s="131"/>
      <x:c r="N95" s="126" t="str">
        <x:f>IF(A95="","",IF(ABS(R95)&gt;='Assumptions'!$B$10,IF(OR(L95="",M95=""),"HOLD - DUAL APPROVAL","APPROVED"),IF(L95="","HOLD - APPROVAL","APPROVED")))</x:f>
      </x:c>
      <x:c r="O95" s="132"/>
      <x:c r="P95" s="133"/>
      <x:c r="Q95" s="134"/>
      <x:c r="R95" s="103" t="str">
        <x:f>IF(A95="","",P95-Q95)</x:f>
      </x:c>
      <x:c r="S95" s="132"/>
      <x:c r="T95" s="130"/>
      <x:c r="U95" s="130"/>
      <x:c r="V95" s="131"/>
    </x:row>
    <x:row r="96">
      <x:c r="A96" s="129"/>
      <x:c r="B96" s="130"/>
      <x:c r="C96" s="131"/>
      <x:c r="D96" s="15" t="str">
        <x:f>IF(A96="","",TEXT(A96,"yyyy-mm"))</x:f>
      </x:c>
      <x:c r="E96" s="132"/>
      <x:c r="F96" s="130"/>
      <x:c r="G96" s="130"/>
      <x:c r="H96" s="130"/>
      <x:c r="I96" s="130"/>
      <x:c r="J96" s="130"/>
      <x:c r="K96" s="130"/>
      <x:c r="L96" s="130"/>
      <x:c r="M96" s="131"/>
      <x:c r="N96" s="126" t="str">
        <x:f>IF(A96="","",IF(ABS(R96)&gt;='Assumptions'!$B$10,IF(OR(L96="",M96=""),"HOLD - DUAL APPROVAL","APPROVED"),IF(L96="","HOLD - APPROVAL","APPROVED")))</x:f>
      </x:c>
      <x:c r="O96" s="132"/>
      <x:c r="P96" s="133"/>
      <x:c r="Q96" s="134"/>
      <x:c r="R96" s="103" t="str">
        <x:f>IF(A96="","",P96-Q96)</x:f>
      </x:c>
      <x:c r="S96" s="132"/>
      <x:c r="T96" s="130"/>
      <x:c r="U96" s="130"/>
      <x:c r="V96" s="131"/>
    </x:row>
    <x:row r="97">
      <x:c r="A97" s="129"/>
      <x:c r="B97" s="130"/>
      <x:c r="C97" s="131"/>
      <x:c r="D97" s="15" t="str">
        <x:f>IF(A97="","",TEXT(A97,"yyyy-mm"))</x:f>
      </x:c>
      <x:c r="E97" s="132"/>
      <x:c r="F97" s="130"/>
      <x:c r="G97" s="130"/>
      <x:c r="H97" s="130"/>
      <x:c r="I97" s="130"/>
      <x:c r="J97" s="130"/>
      <x:c r="K97" s="130"/>
      <x:c r="L97" s="130"/>
      <x:c r="M97" s="131"/>
      <x:c r="N97" s="126" t="str">
        <x:f>IF(A97="","",IF(ABS(R97)&gt;='Assumptions'!$B$10,IF(OR(L97="",M97=""),"HOLD - DUAL APPROVAL","APPROVED"),IF(L97="","HOLD - APPROVAL","APPROVED")))</x:f>
      </x:c>
      <x:c r="O97" s="132"/>
      <x:c r="P97" s="133"/>
      <x:c r="Q97" s="134"/>
      <x:c r="R97" s="103" t="str">
        <x:f>IF(A97="","",P97-Q97)</x:f>
      </x:c>
      <x:c r="S97" s="132"/>
      <x:c r="T97" s="130"/>
      <x:c r="U97" s="130"/>
      <x:c r="V97" s="131"/>
    </x:row>
    <x:row r="98">
      <x:c r="A98" s="129"/>
      <x:c r="B98" s="130"/>
      <x:c r="C98" s="131"/>
      <x:c r="D98" s="15" t="str">
        <x:f>IF(A98="","",TEXT(A98,"yyyy-mm"))</x:f>
      </x:c>
      <x:c r="E98" s="132"/>
      <x:c r="F98" s="130"/>
      <x:c r="G98" s="130"/>
      <x:c r="H98" s="130"/>
      <x:c r="I98" s="130"/>
      <x:c r="J98" s="130"/>
      <x:c r="K98" s="130"/>
      <x:c r="L98" s="130"/>
      <x:c r="M98" s="131"/>
      <x:c r="N98" s="126" t="str">
        <x:f>IF(A98="","",IF(ABS(R98)&gt;='Assumptions'!$B$10,IF(OR(L98="",M98=""),"HOLD - DUAL APPROVAL","APPROVED"),IF(L98="","HOLD - APPROVAL","APPROVED")))</x:f>
      </x:c>
      <x:c r="O98" s="132"/>
      <x:c r="P98" s="133"/>
      <x:c r="Q98" s="134"/>
      <x:c r="R98" s="103" t="str">
        <x:f>IF(A98="","",P98-Q98)</x:f>
      </x:c>
      <x:c r="S98" s="132"/>
      <x:c r="T98" s="130"/>
      <x:c r="U98" s="130"/>
      <x:c r="V98" s="131"/>
    </x:row>
    <x:row r="99">
      <x:c r="A99" s="129"/>
      <x:c r="B99" s="130"/>
      <x:c r="C99" s="131"/>
      <x:c r="D99" s="15" t="str">
        <x:f>IF(A99="","",TEXT(A99,"yyyy-mm"))</x:f>
      </x:c>
      <x:c r="E99" s="132"/>
      <x:c r="F99" s="130"/>
      <x:c r="G99" s="130"/>
      <x:c r="H99" s="130"/>
      <x:c r="I99" s="130"/>
      <x:c r="J99" s="130"/>
      <x:c r="K99" s="130"/>
      <x:c r="L99" s="130"/>
      <x:c r="M99" s="131"/>
      <x:c r="N99" s="126" t="str">
        <x:f>IF(A99="","",IF(ABS(R99)&gt;='Assumptions'!$B$10,IF(OR(L99="",M99=""),"HOLD - DUAL APPROVAL","APPROVED"),IF(L99="","HOLD - APPROVAL","APPROVED")))</x:f>
      </x:c>
      <x:c r="O99" s="132"/>
      <x:c r="P99" s="133"/>
      <x:c r="Q99" s="134"/>
      <x:c r="R99" s="103" t="str">
        <x:f>IF(A99="","",P99-Q99)</x:f>
      </x:c>
      <x:c r="S99" s="132"/>
      <x:c r="T99" s="130"/>
      <x:c r="U99" s="130"/>
      <x:c r="V99" s="131"/>
    </x:row>
    <x:row r="100">
      <x:c r="A100" s="129"/>
      <x:c r="B100" s="130"/>
      <x:c r="C100" s="131"/>
      <x:c r="D100" s="15" t="str">
        <x:f>IF(A100="","",TEXT(A100,"yyyy-mm"))</x:f>
      </x:c>
      <x:c r="E100" s="132"/>
      <x:c r="F100" s="130"/>
      <x:c r="G100" s="130"/>
      <x:c r="H100" s="130"/>
      <x:c r="I100" s="130"/>
      <x:c r="J100" s="130"/>
      <x:c r="K100" s="130"/>
      <x:c r="L100" s="130"/>
      <x:c r="M100" s="131"/>
      <x:c r="N100" s="126" t="str">
        <x:f>IF(A100="","",IF(ABS(R100)&gt;='Assumptions'!$B$10,IF(OR(L100="",M100=""),"HOLD - DUAL APPROVAL","APPROVED"),IF(L100="","HOLD - APPROVAL","APPROVED")))</x:f>
      </x:c>
      <x:c r="O100" s="132"/>
      <x:c r="P100" s="133"/>
      <x:c r="Q100" s="134"/>
      <x:c r="R100" s="103" t="str">
        <x:f>IF(A100="","",P100-Q100)</x:f>
      </x:c>
      <x:c r="S100" s="132"/>
      <x:c r="T100" s="130"/>
      <x:c r="U100" s="130"/>
      <x:c r="V100" s="131"/>
    </x:row>
    <x:row r="101">
      <x:c r="A101" s="129"/>
      <x:c r="B101" s="130"/>
      <x:c r="C101" s="131"/>
      <x:c r="D101" s="15" t="str">
        <x:f>IF(A101="","",TEXT(A101,"yyyy-mm"))</x:f>
      </x:c>
      <x:c r="E101" s="132"/>
      <x:c r="F101" s="130"/>
      <x:c r="G101" s="130"/>
      <x:c r="H101" s="130"/>
      <x:c r="I101" s="130"/>
      <x:c r="J101" s="130"/>
      <x:c r="K101" s="130"/>
      <x:c r="L101" s="130"/>
      <x:c r="M101" s="131"/>
      <x:c r="N101" s="126" t="str">
        <x:f>IF(A101="","",IF(ABS(R101)&gt;='Assumptions'!$B$10,IF(OR(L101="",M101=""),"HOLD - DUAL APPROVAL","APPROVED"),IF(L101="","HOLD - APPROVAL","APPROVED")))</x:f>
      </x:c>
      <x:c r="O101" s="132"/>
      <x:c r="P101" s="133"/>
      <x:c r="Q101" s="134"/>
      <x:c r="R101" s="103" t="str">
        <x:f>IF(A101="","",P101-Q101)</x:f>
      </x:c>
      <x:c r="S101" s="132"/>
      <x:c r="T101" s="130"/>
      <x:c r="U101" s="130"/>
      <x:c r="V101" s="131"/>
    </x:row>
    <x:row r="102">
      <x:c r="A102" s="129"/>
      <x:c r="B102" s="130"/>
      <x:c r="C102" s="131"/>
      <x:c r="D102" s="15" t="str">
        <x:f>IF(A102="","",TEXT(A102,"yyyy-mm"))</x:f>
      </x:c>
      <x:c r="E102" s="132"/>
      <x:c r="F102" s="130"/>
      <x:c r="G102" s="130"/>
      <x:c r="H102" s="130"/>
      <x:c r="I102" s="130"/>
      <x:c r="J102" s="130"/>
      <x:c r="K102" s="130"/>
      <x:c r="L102" s="130"/>
      <x:c r="M102" s="131"/>
      <x:c r="N102" s="126" t="str">
        <x:f>IF(A102="","",IF(ABS(R102)&gt;='Assumptions'!$B$10,IF(OR(L102="",M102=""),"HOLD - DUAL APPROVAL","APPROVED"),IF(L102="","HOLD - APPROVAL","APPROVED")))</x:f>
      </x:c>
      <x:c r="O102" s="132"/>
      <x:c r="P102" s="133"/>
      <x:c r="Q102" s="134"/>
      <x:c r="R102" s="103" t="str">
        <x:f>IF(A102="","",P102-Q102)</x:f>
      </x:c>
      <x:c r="S102" s="132"/>
      <x:c r="T102" s="130"/>
      <x:c r="U102" s="130"/>
      <x:c r="V102" s="131"/>
    </x:row>
    <x:row r="103">
      <x:c r="A103" s="129"/>
      <x:c r="B103" s="130"/>
      <x:c r="C103" s="131"/>
      <x:c r="D103" s="15" t="str">
        <x:f>IF(A103="","",TEXT(A103,"yyyy-mm"))</x:f>
      </x:c>
      <x:c r="E103" s="132"/>
      <x:c r="F103" s="130"/>
      <x:c r="G103" s="130"/>
      <x:c r="H103" s="130"/>
      <x:c r="I103" s="130"/>
      <x:c r="J103" s="130"/>
      <x:c r="K103" s="130"/>
      <x:c r="L103" s="130"/>
      <x:c r="M103" s="131"/>
      <x:c r="N103" s="126" t="str">
        <x:f>IF(A103="","",IF(ABS(R103)&gt;='Assumptions'!$B$10,IF(OR(L103="",M103=""),"HOLD - DUAL APPROVAL","APPROVED"),IF(L103="","HOLD - APPROVAL","APPROVED")))</x:f>
      </x:c>
      <x:c r="O103" s="132"/>
      <x:c r="P103" s="133"/>
      <x:c r="Q103" s="134"/>
      <x:c r="R103" s="103" t="str">
        <x:f>IF(A103="","",P103-Q103)</x:f>
      </x:c>
      <x:c r="S103" s="132"/>
      <x:c r="T103" s="130"/>
      <x:c r="U103" s="130"/>
      <x:c r="V103" s="131"/>
    </x:row>
    <x:row r="104">
      <x:c r="A104" s="129"/>
      <x:c r="B104" s="130"/>
      <x:c r="C104" s="131"/>
      <x:c r="D104" s="15" t="str">
        <x:f>IF(A104="","",TEXT(A104,"yyyy-mm"))</x:f>
      </x:c>
      <x:c r="E104" s="132"/>
      <x:c r="F104" s="130"/>
      <x:c r="G104" s="130"/>
      <x:c r="H104" s="130"/>
      <x:c r="I104" s="130"/>
      <x:c r="J104" s="130"/>
      <x:c r="K104" s="130"/>
      <x:c r="L104" s="130"/>
      <x:c r="M104" s="131"/>
      <x:c r="N104" s="126" t="str">
        <x:f>IF(A104="","",IF(ABS(R104)&gt;='Assumptions'!$B$10,IF(OR(L104="",M104=""),"HOLD - DUAL APPROVAL","APPROVED"),IF(L104="","HOLD - APPROVAL","APPROVED")))</x:f>
      </x:c>
      <x:c r="O104" s="132"/>
      <x:c r="P104" s="133"/>
      <x:c r="Q104" s="134"/>
      <x:c r="R104" s="103" t="str">
        <x:f>IF(A104="","",P104-Q104)</x:f>
      </x:c>
      <x:c r="S104" s="132"/>
      <x:c r="T104" s="130"/>
      <x:c r="U104" s="130"/>
      <x:c r="V104" s="131"/>
    </x:row>
    <x:row r="105">
      <x:c r="A105" s="129"/>
      <x:c r="B105" s="130"/>
      <x:c r="C105" s="131"/>
      <x:c r="D105" s="15" t="str">
        <x:f>IF(A105="","",TEXT(A105,"yyyy-mm"))</x:f>
      </x:c>
      <x:c r="E105" s="132"/>
      <x:c r="F105" s="130"/>
      <x:c r="G105" s="130"/>
      <x:c r="H105" s="130"/>
      <x:c r="I105" s="130"/>
      <x:c r="J105" s="130"/>
      <x:c r="K105" s="130"/>
      <x:c r="L105" s="130"/>
      <x:c r="M105" s="131"/>
      <x:c r="N105" s="126" t="str">
        <x:f>IF(A105="","",IF(ABS(R105)&gt;='Assumptions'!$B$10,IF(OR(L105="",M105=""),"HOLD - DUAL APPROVAL","APPROVED"),IF(L105="","HOLD - APPROVAL","APPROVED")))</x:f>
      </x:c>
      <x:c r="O105" s="132"/>
      <x:c r="P105" s="133"/>
      <x:c r="Q105" s="134"/>
      <x:c r="R105" s="103" t="str">
        <x:f>IF(A105="","",P105-Q105)</x:f>
      </x:c>
      <x:c r="S105" s="132"/>
      <x:c r="T105" s="130"/>
      <x:c r="U105" s="130"/>
      <x:c r="V105" s="131"/>
    </x:row>
    <x:row r="106">
      <x:c r="A106" s="129"/>
      <x:c r="B106" s="130"/>
      <x:c r="C106" s="131"/>
      <x:c r="D106" s="15" t="str">
        <x:f>IF(A106="","",TEXT(A106,"yyyy-mm"))</x:f>
      </x:c>
      <x:c r="E106" s="132"/>
      <x:c r="F106" s="130"/>
      <x:c r="G106" s="130"/>
      <x:c r="H106" s="130"/>
      <x:c r="I106" s="130"/>
      <x:c r="J106" s="130"/>
      <x:c r="K106" s="130"/>
      <x:c r="L106" s="130"/>
      <x:c r="M106" s="131"/>
      <x:c r="N106" s="126" t="str">
        <x:f>IF(A106="","",IF(ABS(R106)&gt;='Assumptions'!$B$10,IF(OR(L106="",M106=""),"HOLD - DUAL APPROVAL","APPROVED"),IF(L106="","HOLD - APPROVAL","APPROVED")))</x:f>
      </x:c>
      <x:c r="O106" s="132"/>
      <x:c r="P106" s="133"/>
      <x:c r="Q106" s="134"/>
      <x:c r="R106" s="103" t="str">
        <x:f>IF(A106="","",P106-Q106)</x:f>
      </x:c>
      <x:c r="S106" s="132"/>
      <x:c r="T106" s="130"/>
      <x:c r="U106" s="130"/>
      <x:c r="V106" s="131"/>
    </x:row>
    <x:row r="107">
      <x:c r="A107" s="129"/>
      <x:c r="B107" s="130"/>
      <x:c r="C107" s="131"/>
      <x:c r="D107" s="15" t="str">
        <x:f>IF(A107="","",TEXT(A107,"yyyy-mm"))</x:f>
      </x:c>
      <x:c r="E107" s="132"/>
      <x:c r="F107" s="130"/>
      <x:c r="G107" s="130"/>
      <x:c r="H107" s="130"/>
      <x:c r="I107" s="130"/>
      <x:c r="J107" s="130"/>
      <x:c r="K107" s="130"/>
      <x:c r="L107" s="130"/>
      <x:c r="M107" s="131"/>
      <x:c r="N107" s="126" t="str">
        <x:f>IF(A107="","",IF(ABS(R107)&gt;='Assumptions'!$B$10,IF(OR(L107="",M107=""),"HOLD - DUAL APPROVAL","APPROVED"),IF(L107="","HOLD - APPROVAL","APPROVED")))</x:f>
      </x:c>
      <x:c r="O107" s="132"/>
      <x:c r="P107" s="133"/>
      <x:c r="Q107" s="134"/>
      <x:c r="R107" s="103" t="str">
        <x:f>IF(A107="","",P107-Q107)</x:f>
      </x:c>
      <x:c r="S107" s="132"/>
      <x:c r="T107" s="130"/>
      <x:c r="U107" s="130"/>
      <x:c r="V107" s="131"/>
    </x:row>
    <x:row r="108">
      <x:c r="A108" s="129"/>
      <x:c r="B108" s="130"/>
      <x:c r="C108" s="131"/>
      <x:c r="D108" s="15" t="str">
        <x:f>IF(A108="","",TEXT(A108,"yyyy-mm"))</x:f>
      </x:c>
      <x:c r="E108" s="132"/>
      <x:c r="F108" s="130"/>
      <x:c r="G108" s="130"/>
      <x:c r="H108" s="130"/>
      <x:c r="I108" s="130"/>
      <x:c r="J108" s="130"/>
      <x:c r="K108" s="130"/>
      <x:c r="L108" s="130"/>
      <x:c r="M108" s="131"/>
      <x:c r="N108" s="126" t="str">
        <x:f>IF(A108="","",IF(ABS(R108)&gt;='Assumptions'!$B$10,IF(OR(L108="",M108=""),"HOLD - DUAL APPROVAL","APPROVED"),IF(L108="","HOLD - APPROVAL","APPROVED")))</x:f>
      </x:c>
      <x:c r="O108" s="132"/>
      <x:c r="P108" s="133"/>
      <x:c r="Q108" s="134"/>
      <x:c r="R108" s="103" t="str">
        <x:f>IF(A108="","",P108-Q108)</x:f>
      </x:c>
      <x:c r="S108" s="132"/>
      <x:c r="T108" s="130"/>
      <x:c r="U108" s="130"/>
      <x:c r="V108" s="131"/>
    </x:row>
    <x:row r="109">
      <x:c r="A109" s="129"/>
      <x:c r="B109" s="130"/>
      <x:c r="C109" s="131"/>
      <x:c r="D109" s="15" t="str">
        <x:f>IF(A109="","",TEXT(A109,"yyyy-mm"))</x:f>
      </x:c>
      <x:c r="E109" s="132"/>
      <x:c r="F109" s="130"/>
      <x:c r="G109" s="130"/>
      <x:c r="H109" s="130"/>
      <x:c r="I109" s="130"/>
      <x:c r="J109" s="130"/>
      <x:c r="K109" s="130"/>
      <x:c r="L109" s="130"/>
      <x:c r="M109" s="131"/>
      <x:c r="N109" s="126" t="str">
        <x:f>IF(A109="","",IF(ABS(R109)&gt;='Assumptions'!$B$10,IF(OR(L109="",M109=""),"HOLD - DUAL APPROVAL","APPROVED"),IF(L109="","HOLD - APPROVAL","APPROVED")))</x:f>
      </x:c>
      <x:c r="O109" s="132"/>
      <x:c r="P109" s="133"/>
      <x:c r="Q109" s="134"/>
      <x:c r="R109" s="103" t="str">
        <x:f>IF(A109="","",P109-Q109)</x:f>
      </x:c>
      <x:c r="S109" s="132"/>
      <x:c r="T109" s="130"/>
      <x:c r="U109" s="130"/>
      <x:c r="V109" s="131"/>
    </x:row>
    <x:row r="110">
      <x:c r="A110" s="129"/>
      <x:c r="B110" s="130"/>
      <x:c r="C110" s="131"/>
      <x:c r="D110" s="15" t="str">
        <x:f>IF(A110="","",TEXT(A110,"yyyy-mm"))</x:f>
      </x:c>
      <x:c r="E110" s="132"/>
      <x:c r="F110" s="130"/>
      <x:c r="G110" s="130"/>
      <x:c r="H110" s="130"/>
      <x:c r="I110" s="130"/>
      <x:c r="J110" s="130"/>
      <x:c r="K110" s="130"/>
      <x:c r="L110" s="130"/>
      <x:c r="M110" s="131"/>
      <x:c r="N110" s="126" t="str">
        <x:f>IF(A110="","",IF(ABS(R110)&gt;='Assumptions'!$B$10,IF(OR(L110="",M110=""),"HOLD - DUAL APPROVAL","APPROVED"),IF(L110="","HOLD - APPROVAL","APPROVED")))</x:f>
      </x:c>
      <x:c r="O110" s="132"/>
      <x:c r="P110" s="133"/>
      <x:c r="Q110" s="134"/>
      <x:c r="R110" s="103" t="str">
        <x:f>IF(A110="","",P110-Q110)</x:f>
      </x:c>
      <x:c r="S110" s="132"/>
      <x:c r="T110" s="130"/>
      <x:c r="U110" s="130"/>
      <x:c r="V110" s="131"/>
    </x:row>
    <x:row r="111">
      <x:c r="A111" s="129"/>
      <x:c r="B111" s="130"/>
      <x:c r="C111" s="131"/>
      <x:c r="D111" s="15" t="str">
        <x:f>IF(A111="","",TEXT(A111,"yyyy-mm"))</x:f>
      </x:c>
      <x:c r="E111" s="132"/>
      <x:c r="F111" s="130"/>
      <x:c r="G111" s="130"/>
      <x:c r="H111" s="130"/>
      <x:c r="I111" s="130"/>
      <x:c r="J111" s="130"/>
      <x:c r="K111" s="130"/>
      <x:c r="L111" s="130"/>
      <x:c r="M111" s="131"/>
      <x:c r="N111" s="126" t="str">
        <x:f>IF(A111="","",IF(ABS(R111)&gt;='Assumptions'!$B$10,IF(OR(L111="",M111=""),"HOLD - DUAL APPROVAL","APPROVED"),IF(L111="","HOLD - APPROVAL","APPROVED")))</x:f>
      </x:c>
      <x:c r="O111" s="132"/>
      <x:c r="P111" s="133"/>
      <x:c r="Q111" s="134"/>
      <x:c r="R111" s="103" t="str">
        <x:f>IF(A111="","",P111-Q111)</x:f>
      </x:c>
      <x:c r="S111" s="132"/>
      <x:c r="T111" s="130"/>
      <x:c r="U111" s="130"/>
      <x:c r="V111" s="131"/>
    </x:row>
    <x:row r="112">
      <x:c r="A112" s="129"/>
      <x:c r="B112" s="130"/>
      <x:c r="C112" s="131"/>
      <x:c r="D112" s="15" t="str">
        <x:f>IF(A112="","",TEXT(A112,"yyyy-mm"))</x:f>
      </x:c>
      <x:c r="E112" s="132"/>
      <x:c r="F112" s="130"/>
      <x:c r="G112" s="130"/>
      <x:c r="H112" s="130"/>
      <x:c r="I112" s="130"/>
      <x:c r="J112" s="130"/>
      <x:c r="K112" s="130"/>
      <x:c r="L112" s="130"/>
      <x:c r="M112" s="131"/>
      <x:c r="N112" s="126" t="str">
        <x:f>IF(A112="","",IF(ABS(R112)&gt;='Assumptions'!$B$10,IF(OR(L112="",M112=""),"HOLD - DUAL APPROVAL","APPROVED"),IF(L112="","HOLD - APPROVAL","APPROVED")))</x:f>
      </x:c>
      <x:c r="O112" s="132"/>
      <x:c r="P112" s="133"/>
      <x:c r="Q112" s="134"/>
      <x:c r="R112" s="103" t="str">
        <x:f>IF(A112="","",P112-Q112)</x:f>
      </x:c>
      <x:c r="S112" s="132"/>
      <x:c r="T112" s="130"/>
      <x:c r="U112" s="130"/>
      <x:c r="V112" s="131"/>
    </x:row>
    <x:row r="113">
      <x:c r="A113" s="129"/>
      <x:c r="B113" s="130"/>
      <x:c r="C113" s="131"/>
      <x:c r="D113" s="15" t="str">
        <x:f>IF(A113="","",TEXT(A113,"yyyy-mm"))</x:f>
      </x:c>
      <x:c r="E113" s="132"/>
      <x:c r="F113" s="130"/>
      <x:c r="G113" s="130"/>
      <x:c r="H113" s="130"/>
      <x:c r="I113" s="130"/>
      <x:c r="J113" s="130"/>
      <x:c r="K113" s="130"/>
      <x:c r="L113" s="130"/>
      <x:c r="M113" s="131"/>
      <x:c r="N113" s="126" t="str">
        <x:f>IF(A113="","",IF(ABS(R113)&gt;='Assumptions'!$B$10,IF(OR(L113="",M113=""),"HOLD - DUAL APPROVAL","APPROVED"),IF(L113="","HOLD - APPROVAL","APPROVED")))</x:f>
      </x:c>
      <x:c r="O113" s="132"/>
      <x:c r="P113" s="133"/>
      <x:c r="Q113" s="134"/>
      <x:c r="R113" s="103" t="str">
        <x:f>IF(A113="","",P113-Q113)</x:f>
      </x:c>
      <x:c r="S113" s="132"/>
      <x:c r="T113" s="130"/>
      <x:c r="U113" s="130"/>
      <x:c r="V113" s="131"/>
    </x:row>
    <x:row r="114">
      <x:c r="A114" s="129"/>
      <x:c r="B114" s="130"/>
      <x:c r="C114" s="131"/>
      <x:c r="D114" s="15" t="str">
        <x:f>IF(A114="","",TEXT(A114,"yyyy-mm"))</x:f>
      </x:c>
      <x:c r="E114" s="132"/>
      <x:c r="F114" s="130"/>
      <x:c r="G114" s="130"/>
      <x:c r="H114" s="130"/>
      <x:c r="I114" s="130"/>
      <x:c r="J114" s="130"/>
      <x:c r="K114" s="130"/>
      <x:c r="L114" s="130"/>
      <x:c r="M114" s="131"/>
      <x:c r="N114" s="126" t="str">
        <x:f>IF(A114="","",IF(ABS(R114)&gt;='Assumptions'!$B$10,IF(OR(L114="",M114=""),"HOLD - DUAL APPROVAL","APPROVED"),IF(L114="","HOLD - APPROVAL","APPROVED")))</x:f>
      </x:c>
      <x:c r="O114" s="132"/>
      <x:c r="P114" s="133"/>
      <x:c r="Q114" s="134"/>
      <x:c r="R114" s="103" t="str">
        <x:f>IF(A114="","",P114-Q114)</x:f>
      </x:c>
      <x:c r="S114" s="132"/>
      <x:c r="T114" s="130"/>
      <x:c r="U114" s="130"/>
      <x:c r="V114" s="131"/>
    </x:row>
    <x:row r="115">
      <x:c r="A115" s="129"/>
      <x:c r="B115" s="130"/>
      <x:c r="C115" s="131"/>
      <x:c r="D115" s="15" t="str">
        <x:f>IF(A115="","",TEXT(A115,"yyyy-mm"))</x:f>
      </x:c>
      <x:c r="E115" s="132"/>
      <x:c r="F115" s="130"/>
      <x:c r="G115" s="130"/>
      <x:c r="H115" s="130"/>
      <x:c r="I115" s="130"/>
      <x:c r="J115" s="130"/>
      <x:c r="K115" s="130"/>
      <x:c r="L115" s="130"/>
      <x:c r="M115" s="131"/>
      <x:c r="N115" s="126" t="str">
        <x:f>IF(A115="","",IF(ABS(R115)&gt;='Assumptions'!$B$10,IF(OR(L115="",M115=""),"HOLD - DUAL APPROVAL","APPROVED"),IF(L115="","HOLD - APPROVAL","APPROVED")))</x:f>
      </x:c>
      <x:c r="O115" s="132"/>
      <x:c r="P115" s="133"/>
      <x:c r="Q115" s="134"/>
      <x:c r="R115" s="103" t="str">
        <x:f>IF(A115="","",P115-Q115)</x:f>
      </x:c>
      <x:c r="S115" s="132"/>
      <x:c r="T115" s="130"/>
      <x:c r="U115" s="130"/>
      <x:c r="V115" s="131"/>
    </x:row>
    <x:row r="116">
      <x:c r="A116" s="129"/>
      <x:c r="B116" s="130"/>
      <x:c r="C116" s="131"/>
      <x:c r="D116" s="15" t="str">
        <x:f>IF(A116="","",TEXT(A116,"yyyy-mm"))</x:f>
      </x:c>
      <x:c r="E116" s="132"/>
      <x:c r="F116" s="130"/>
      <x:c r="G116" s="130"/>
      <x:c r="H116" s="130"/>
      <x:c r="I116" s="130"/>
      <x:c r="J116" s="130"/>
      <x:c r="K116" s="130"/>
      <x:c r="L116" s="130"/>
      <x:c r="M116" s="131"/>
      <x:c r="N116" s="126" t="str">
        <x:f>IF(A116="","",IF(ABS(R116)&gt;='Assumptions'!$B$10,IF(OR(L116="",M116=""),"HOLD - DUAL APPROVAL","APPROVED"),IF(L116="","HOLD - APPROVAL","APPROVED")))</x:f>
      </x:c>
      <x:c r="O116" s="132"/>
      <x:c r="P116" s="133"/>
      <x:c r="Q116" s="134"/>
      <x:c r="R116" s="103" t="str">
        <x:f>IF(A116="","",P116-Q116)</x:f>
      </x:c>
      <x:c r="S116" s="132"/>
      <x:c r="T116" s="130"/>
      <x:c r="U116" s="130"/>
      <x:c r="V116" s="131"/>
    </x:row>
    <x:row r="117">
      <x:c r="A117" s="129"/>
      <x:c r="B117" s="130"/>
      <x:c r="C117" s="131"/>
      <x:c r="D117" s="15" t="str">
        <x:f>IF(A117="","",TEXT(A117,"yyyy-mm"))</x:f>
      </x:c>
      <x:c r="E117" s="132"/>
      <x:c r="F117" s="130"/>
      <x:c r="G117" s="130"/>
      <x:c r="H117" s="130"/>
      <x:c r="I117" s="130"/>
      <x:c r="J117" s="130"/>
      <x:c r="K117" s="130"/>
      <x:c r="L117" s="130"/>
      <x:c r="M117" s="131"/>
      <x:c r="N117" s="126" t="str">
        <x:f>IF(A117="","",IF(ABS(R117)&gt;='Assumptions'!$B$10,IF(OR(L117="",M117=""),"HOLD - DUAL APPROVAL","APPROVED"),IF(L117="","HOLD - APPROVAL","APPROVED")))</x:f>
      </x:c>
      <x:c r="O117" s="132"/>
      <x:c r="P117" s="133"/>
      <x:c r="Q117" s="134"/>
      <x:c r="R117" s="103" t="str">
        <x:f>IF(A117="","",P117-Q117)</x:f>
      </x:c>
      <x:c r="S117" s="132"/>
      <x:c r="T117" s="130"/>
      <x:c r="U117" s="130"/>
      <x:c r="V117" s="131"/>
    </x:row>
    <x:row r="118">
      <x:c r="A118" s="129"/>
      <x:c r="B118" s="130"/>
      <x:c r="C118" s="131"/>
      <x:c r="D118" s="15" t="str">
        <x:f>IF(A118="","",TEXT(A118,"yyyy-mm"))</x:f>
      </x:c>
      <x:c r="E118" s="132"/>
      <x:c r="F118" s="130"/>
      <x:c r="G118" s="130"/>
      <x:c r="H118" s="130"/>
      <x:c r="I118" s="130"/>
      <x:c r="J118" s="130"/>
      <x:c r="K118" s="130"/>
      <x:c r="L118" s="130"/>
      <x:c r="M118" s="131"/>
      <x:c r="N118" s="126" t="str">
        <x:f>IF(A118="","",IF(ABS(R118)&gt;='Assumptions'!$B$10,IF(OR(L118="",M118=""),"HOLD - DUAL APPROVAL","APPROVED"),IF(L118="","HOLD - APPROVAL","APPROVED")))</x:f>
      </x:c>
      <x:c r="O118" s="132"/>
      <x:c r="P118" s="133"/>
      <x:c r="Q118" s="134"/>
      <x:c r="R118" s="103" t="str">
        <x:f>IF(A118="","",P118-Q118)</x:f>
      </x:c>
      <x:c r="S118" s="132"/>
      <x:c r="T118" s="130"/>
      <x:c r="U118" s="130"/>
      <x:c r="V118" s="131"/>
    </x:row>
    <x:row r="119">
      <x:c r="A119" s="129"/>
      <x:c r="B119" s="130"/>
      <x:c r="C119" s="131"/>
      <x:c r="D119" s="15" t="str">
        <x:f>IF(A119="","",TEXT(A119,"yyyy-mm"))</x:f>
      </x:c>
      <x:c r="E119" s="132"/>
      <x:c r="F119" s="130"/>
      <x:c r="G119" s="130"/>
      <x:c r="H119" s="130"/>
      <x:c r="I119" s="130"/>
      <x:c r="J119" s="130"/>
      <x:c r="K119" s="130"/>
      <x:c r="L119" s="130"/>
      <x:c r="M119" s="131"/>
      <x:c r="N119" s="126" t="str">
        <x:f>IF(A119="","",IF(ABS(R119)&gt;='Assumptions'!$B$10,IF(OR(L119="",M119=""),"HOLD - DUAL APPROVAL","APPROVED"),IF(L119="","HOLD - APPROVAL","APPROVED")))</x:f>
      </x:c>
      <x:c r="O119" s="132"/>
      <x:c r="P119" s="133"/>
      <x:c r="Q119" s="134"/>
      <x:c r="R119" s="103" t="str">
        <x:f>IF(A119="","",P119-Q119)</x:f>
      </x:c>
      <x:c r="S119" s="132"/>
      <x:c r="T119" s="130"/>
      <x:c r="U119" s="130"/>
      <x:c r="V119" s="131"/>
    </x:row>
    <x:row r="120">
      <x:c r="A120" s="129"/>
      <x:c r="B120" s="130"/>
      <x:c r="C120" s="131"/>
      <x:c r="D120" s="15" t="str">
        <x:f>IF(A120="","",TEXT(A120,"yyyy-mm"))</x:f>
      </x:c>
      <x:c r="E120" s="132"/>
      <x:c r="F120" s="130"/>
      <x:c r="G120" s="130"/>
      <x:c r="H120" s="130"/>
      <x:c r="I120" s="130"/>
      <x:c r="J120" s="130"/>
      <x:c r="K120" s="130"/>
      <x:c r="L120" s="130"/>
      <x:c r="M120" s="131"/>
      <x:c r="N120" s="126" t="str">
        <x:f>IF(A120="","",IF(ABS(R120)&gt;='Assumptions'!$B$10,IF(OR(L120="",M120=""),"HOLD - DUAL APPROVAL","APPROVED"),IF(L120="","HOLD - APPROVAL","APPROVED")))</x:f>
      </x:c>
      <x:c r="O120" s="132"/>
      <x:c r="P120" s="133"/>
      <x:c r="Q120" s="134"/>
      <x:c r="R120" s="103" t="str">
        <x:f>IF(A120="","",P120-Q120)</x:f>
      </x:c>
      <x:c r="S120" s="132"/>
      <x:c r="T120" s="130"/>
      <x:c r="U120" s="130"/>
      <x:c r="V120" s="131"/>
    </x:row>
    <x:row r="121">
      <x:c r="A121" s="129"/>
      <x:c r="B121" s="130"/>
      <x:c r="C121" s="131"/>
      <x:c r="D121" s="15" t="str">
        <x:f>IF(A121="","",TEXT(A121,"yyyy-mm"))</x:f>
      </x:c>
      <x:c r="E121" s="132"/>
      <x:c r="F121" s="130"/>
      <x:c r="G121" s="130"/>
      <x:c r="H121" s="130"/>
      <x:c r="I121" s="130"/>
      <x:c r="J121" s="130"/>
      <x:c r="K121" s="130"/>
      <x:c r="L121" s="130"/>
      <x:c r="M121" s="131"/>
      <x:c r="N121" s="126" t="str">
        <x:f>IF(A121="","",IF(ABS(R121)&gt;='Assumptions'!$B$10,IF(OR(L121="",M121=""),"HOLD - DUAL APPROVAL","APPROVED"),IF(L121="","HOLD - APPROVAL","APPROVED")))</x:f>
      </x:c>
      <x:c r="O121" s="132"/>
      <x:c r="P121" s="133"/>
      <x:c r="Q121" s="134"/>
      <x:c r="R121" s="103" t="str">
        <x:f>IF(A121="","",P121-Q121)</x:f>
      </x:c>
      <x:c r="S121" s="132"/>
      <x:c r="T121" s="130"/>
      <x:c r="U121" s="130"/>
      <x:c r="V121" s="131"/>
    </x:row>
    <x:row r="122">
      <x:c r="A122" s="129"/>
      <x:c r="B122" s="130"/>
      <x:c r="C122" s="131"/>
      <x:c r="D122" s="15" t="str">
        <x:f>IF(A122="","",TEXT(A122,"yyyy-mm"))</x:f>
      </x:c>
      <x:c r="E122" s="132"/>
      <x:c r="F122" s="130"/>
      <x:c r="G122" s="130"/>
      <x:c r="H122" s="130"/>
      <x:c r="I122" s="130"/>
      <x:c r="J122" s="130"/>
      <x:c r="K122" s="130"/>
      <x:c r="L122" s="130"/>
      <x:c r="M122" s="131"/>
      <x:c r="N122" s="126" t="str">
        <x:f>IF(A122="","",IF(ABS(R122)&gt;='Assumptions'!$B$10,IF(OR(L122="",M122=""),"HOLD - DUAL APPROVAL","APPROVED"),IF(L122="","HOLD - APPROVAL","APPROVED")))</x:f>
      </x:c>
      <x:c r="O122" s="132"/>
      <x:c r="P122" s="133"/>
      <x:c r="Q122" s="134"/>
      <x:c r="R122" s="103" t="str">
        <x:f>IF(A122="","",P122-Q122)</x:f>
      </x:c>
      <x:c r="S122" s="132"/>
      <x:c r="T122" s="130"/>
      <x:c r="U122" s="130"/>
      <x:c r="V122" s="131"/>
    </x:row>
    <x:row r="123">
      <x:c r="A123" s="129"/>
      <x:c r="B123" s="130"/>
      <x:c r="C123" s="131"/>
      <x:c r="D123" s="15" t="str">
        <x:f>IF(A123="","",TEXT(A123,"yyyy-mm"))</x:f>
      </x:c>
      <x:c r="E123" s="132"/>
      <x:c r="F123" s="130"/>
      <x:c r="G123" s="130"/>
      <x:c r="H123" s="130"/>
      <x:c r="I123" s="130"/>
      <x:c r="J123" s="130"/>
      <x:c r="K123" s="130"/>
      <x:c r="L123" s="130"/>
      <x:c r="M123" s="131"/>
      <x:c r="N123" s="126" t="str">
        <x:f>IF(A123="","",IF(ABS(R123)&gt;='Assumptions'!$B$10,IF(OR(L123="",M123=""),"HOLD - DUAL APPROVAL","APPROVED"),IF(L123="","HOLD - APPROVAL","APPROVED")))</x:f>
      </x:c>
      <x:c r="O123" s="132"/>
      <x:c r="P123" s="133"/>
      <x:c r="Q123" s="134"/>
      <x:c r="R123" s="103" t="str">
        <x:f>IF(A123="","",P123-Q123)</x:f>
      </x:c>
      <x:c r="S123" s="132"/>
      <x:c r="T123" s="130"/>
      <x:c r="U123" s="130"/>
      <x:c r="V123" s="131"/>
    </x:row>
    <x:row r="124">
      <x:c r="A124" s="129"/>
      <x:c r="B124" s="130"/>
      <x:c r="C124" s="131"/>
      <x:c r="D124" s="15" t="str">
        <x:f>IF(A124="","",TEXT(A124,"yyyy-mm"))</x:f>
      </x:c>
      <x:c r="E124" s="132"/>
      <x:c r="F124" s="130"/>
      <x:c r="G124" s="130"/>
      <x:c r="H124" s="130"/>
      <x:c r="I124" s="130"/>
      <x:c r="J124" s="130"/>
      <x:c r="K124" s="130"/>
      <x:c r="L124" s="130"/>
      <x:c r="M124" s="131"/>
      <x:c r="N124" s="126" t="str">
        <x:f>IF(A124="","",IF(ABS(R124)&gt;='Assumptions'!$B$10,IF(OR(L124="",M124=""),"HOLD - DUAL APPROVAL","APPROVED"),IF(L124="","HOLD - APPROVAL","APPROVED")))</x:f>
      </x:c>
      <x:c r="O124" s="132"/>
      <x:c r="P124" s="133"/>
      <x:c r="Q124" s="134"/>
      <x:c r="R124" s="103" t="str">
        <x:f>IF(A124="","",P124-Q124)</x:f>
      </x:c>
      <x:c r="S124" s="132"/>
      <x:c r="T124" s="130"/>
      <x:c r="U124" s="130"/>
      <x:c r="V124" s="131"/>
    </x:row>
    <x:row r="125">
      <x:c r="A125" s="129"/>
      <x:c r="B125" s="130"/>
      <x:c r="C125" s="131"/>
      <x:c r="D125" s="15" t="str">
        <x:f>IF(A125="","",TEXT(A125,"yyyy-mm"))</x:f>
      </x:c>
      <x:c r="E125" s="132"/>
      <x:c r="F125" s="130"/>
      <x:c r="G125" s="130"/>
      <x:c r="H125" s="130"/>
      <x:c r="I125" s="130"/>
      <x:c r="J125" s="130"/>
      <x:c r="K125" s="130"/>
      <x:c r="L125" s="130"/>
      <x:c r="M125" s="131"/>
      <x:c r="N125" s="126" t="str">
        <x:f>IF(A125="","",IF(ABS(R125)&gt;='Assumptions'!$B$10,IF(OR(L125="",M125=""),"HOLD - DUAL APPROVAL","APPROVED"),IF(L125="","HOLD - APPROVAL","APPROVED")))</x:f>
      </x:c>
      <x:c r="O125" s="132"/>
      <x:c r="P125" s="133"/>
      <x:c r="Q125" s="134"/>
      <x:c r="R125" s="103" t="str">
        <x:f>IF(A125="","",P125-Q125)</x:f>
      </x:c>
      <x:c r="S125" s="132"/>
      <x:c r="T125" s="130"/>
      <x:c r="U125" s="130"/>
      <x:c r="V125" s="131"/>
    </x:row>
    <x:row r="126">
      <x:c r="A126" s="129"/>
      <x:c r="B126" s="130"/>
      <x:c r="C126" s="131"/>
      <x:c r="D126" s="15" t="str">
        <x:f>IF(A126="","",TEXT(A126,"yyyy-mm"))</x:f>
      </x:c>
      <x:c r="E126" s="132"/>
      <x:c r="F126" s="130"/>
      <x:c r="G126" s="130"/>
      <x:c r="H126" s="130"/>
      <x:c r="I126" s="130"/>
      <x:c r="J126" s="130"/>
      <x:c r="K126" s="130"/>
      <x:c r="L126" s="130"/>
      <x:c r="M126" s="131"/>
      <x:c r="N126" s="126" t="str">
        <x:f>IF(A126="","",IF(ABS(R126)&gt;='Assumptions'!$B$10,IF(OR(L126="",M126=""),"HOLD - DUAL APPROVAL","APPROVED"),IF(L126="","HOLD - APPROVAL","APPROVED")))</x:f>
      </x:c>
      <x:c r="O126" s="132"/>
      <x:c r="P126" s="133"/>
      <x:c r="Q126" s="134"/>
      <x:c r="R126" s="103" t="str">
        <x:f>IF(A126="","",P126-Q126)</x:f>
      </x:c>
      <x:c r="S126" s="132"/>
      <x:c r="T126" s="130"/>
      <x:c r="U126" s="130"/>
      <x:c r="V126" s="131"/>
    </x:row>
    <x:row r="127">
      <x:c r="A127" s="129"/>
      <x:c r="B127" s="130"/>
      <x:c r="C127" s="131"/>
      <x:c r="D127" s="15" t="str">
        <x:f>IF(A127="","",TEXT(A127,"yyyy-mm"))</x:f>
      </x:c>
      <x:c r="E127" s="132"/>
      <x:c r="F127" s="130"/>
      <x:c r="G127" s="130"/>
      <x:c r="H127" s="130"/>
      <x:c r="I127" s="130"/>
      <x:c r="J127" s="130"/>
      <x:c r="K127" s="130"/>
      <x:c r="L127" s="130"/>
      <x:c r="M127" s="131"/>
      <x:c r="N127" s="126" t="str">
        <x:f>IF(A127="","",IF(ABS(R127)&gt;='Assumptions'!$B$10,IF(OR(L127="",M127=""),"HOLD - DUAL APPROVAL","APPROVED"),IF(L127="","HOLD - APPROVAL","APPROVED")))</x:f>
      </x:c>
      <x:c r="O127" s="132"/>
      <x:c r="P127" s="133"/>
      <x:c r="Q127" s="134"/>
      <x:c r="R127" s="103" t="str">
        <x:f>IF(A127="","",P127-Q127)</x:f>
      </x:c>
      <x:c r="S127" s="132"/>
      <x:c r="T127" s="130"/>
      <x:c r="U127" s="130"/>
      <x:c r="V127" s="131"/>
    </x:row>
    <x:row r="128">
      <x:c r="A128" s="129"/>
      <x:c r="B128" s="130"/>
      <x:c r="C128" s="131"/>
      <x:c r="D128" s="15" t="str">
        <x:f>IF(A128="","",TEXT(A128,"yyyy-mm"))</x:f>
      </x:c>
      <x:c r="E128" s="132"/>
      <x:c r="F128" s="130"/>
      <x:c r="G128" s="130"/>
      <x:c r="H128" s="130"/>
      <x:c r="I128" s="130"/>
      <x:c r="J128" s="130"/>
      <x:c r="K128" s="130"/>
      <x:c r="L128" s="130"/>
      <x:c r="M128" s="131"/>
      <x:c r="N128" s="126" t="str">
        <x:f>IF(A128="","",IF(ABS(R128)&gt;='Assumptions'!$B$10,IF(OR(L128="",M128=""),"HOLD - DUAL APPROVAL","APPROVED"),IF(L128="","HOLD - APPROVAL","APPROVED")))</x:f>
      </x:c>
      <x:c r="O128" s="132"/>
      <x:c r="P128" s="133"/>
      <x:c r="Q128" s="134"/>
      <x:c r="R128" s="103" t="str">
        <x:f>IF(A128="","",P128-Q128)</x:f>
      </x:c>
      <x:c r="S128" s="132"/>
      <x:c r="T128" s="130"/>
      <x:c r="U128" s="130"/>
      <x:c r="V128" s="131"/>
    </x:row>
    <x:row r="129">
      <x:c r="A129" s="129"/>
      <x:c r="B129" s="130"/>
      <x:c r="C129" s="131"/>
      <x:c r="D129" s="15" t="str">
        <x:f>IF(A129="","",TEXT(A129,"yyyy-mm"))</x:f>
      </x:c>
      <x:c r="E129" s="132"/>
      <x:c r="F129" s="130"/>
      <x:c r="G129" s="130"/>
      <x:c r="H129" s="130"/>
      <x:c r="I129" s="130"/>
      <x:c r="J129" s="130"/>
      <x:c r="K129" s="130"/>
      <x:c r="L129" s="130"/>
      <x:c r="M129" s="131"/>
      <x:c r="N129" s="126" t="str">
        <x:f>IF(A129="","",IF(ABS(R129)&gt;='Assumptions'!$B$10,IF(OR(L129="",M129=""),"HOLD - DUAL APPROVAL","APPROVED"),IF(L129="","HOLD - APPROVAL","APPROVED")))</x:f>
      </x:c>
      <x:c r="O129" s="132"/>
      <x:c r="P129" s="133"/>
      <x:c r="Q129" s="134"/>
      <x:c r="R129" s="103" t="str">
        <x:f>IF(A129="","",P129-Q129)</x:f>
      </x:c>
      <x:c r="S129" s="132"/>
      <x:c r="T129" s="130"/>
      <x:c r="U129" s="130"/>
      <x:c r="V129" s="131"/>
    </x:row>
    <x:row r="130">
      <x:c r="A130" s="129"/>
      <x:c r="B130" s="130"/>
      <x:c r="C130" s="131"/>
      <x:c r="D130" s="15" t="str">
        <x:f>IF(A130="","",TEXT(A130,"yyyy-mm"))</x:f>
      </x:c>
      <x:c r="E130" s="132"/>
      <x:c r="F130" s="130"/>
      <x:c r="G130" s="130"/>
      <x:c r="H130" s="130"/>
      <x:c r="I130" s="130"/>
      <x:c r="J130" s="130"/>
      <x:c r="K130" s="130"/>
      <x:c r="L130" s="130"/>
      <x:c r="M130" s="131"/>
      <x:c r="N130" s="126" t="str">
        <x:f>IF(A130="","",IF(ABS(R130)&gt;='Assumptions'!$B$10,IF(OR(L130="",M130=""),"HOLD - DUAL APPROVAL","APPROVED"),IF(L130="","HOLD - APPROVAL","APPROVED")))</x:f>
      </x:c>
      <x:c r="O130" s="132"/>
      <x:c r="P130" s="133"/>
      <x:c r="Q130" s="134"/>
      <x:c r="R130" s="103" t="str">
        <x:f>IF(A130="","",P130-Q130)</x:f>
      </x:c>
      <x:c r="S130" s="132"/>
      <x:c r="T130" s="130"/>
      <x:c r="U130" s="130"/>
      <x:c r="V130" s="131"/>
    </x:row>
    <x:row r="131">
      <x:c r="A131" s="129"/>
      <x:c r="B131" s="130"/>
      <x:c r="C131" s="131"/>
      <x:c r="D131" s="15" t="str">
        <x:f>IF(A131="","",TEXT(A131,"yyyy-mm"))</x:f>
      </x:c>
      <x:c r="E131" s="132"/>
      <x:c r="F131" s="130"/>
      <x:c r="G131" s="130"/>
      <x:c r="H131" s="130"/>
      <x:c r="I131" s="130"/>
      <x:c r="J131" s="130"/>
      <x:c r="K131" s="130"/>
      <x:c r="L131" s="130"/>
      <x:c r="M131" s="131"/>
      <x:c r="N131" s="126" t="str">
        <x:f>IF(A131="","",IF(ABS(R131)&gt;='Assumptions'!$B$10,IF(OR(L131="",M131=""),"HOLD - DUAL APPROVAL","APPROVED"),IF(L131="","HOLD - APPROVAL","APPROVED")))</x:f>
      </x:c>
      <x:c r="O131" s="132"/>
      <x:c r="P131" s="133"/>
      <x:c r="Q131" s="134"/>
      <x:c r="R131" s="103" t="str">
        <x:f>IF(A131="","",P131-Q131)</x:f>
      </x:c>
      <x:c r="S131" s="132"/>
      <x:c r="T131" s="130"/>
      <x:c r="U131" s="130"/>
      <x:c r="V131" s="131"/>
    </x:row>
    <x:row r="132">
      <x:c r="A132" s="129"/>
      <x:c r="B132" s="130"/>
      <x:c r="C132" s="131"/>
      <x:c r="D132" s="15" t="str">
        <x:f>IF(A132="","",TEXT(A132,"yyyy-mm"))</x:f>
      </x:c>
      <x:c r="E132" s="132"/>
      <x:c r="F132" s="130"/>
      <x:c r="G132" s="130"/>
      <x:c r="H132" s="130"/>
      <x:c r="I132" s="130"/>
      <x:c r="J132" s="130"/>
      <x:c r="K132" s="130"/>
      <x:c r="L132" s="130"/>
      <x:c r="M132" s="131"/>
      <x:c r="N132" s="126" t="str">
        <x:f>IF(A132="","",IF(ABS(R132)&gt;='Assumptions'!$B$10,IF(OR(L132="",M132=""),"HOLD - DUAL APPROVAL","APPROVED"),IF(L132="","HOLD - APPROVAL","APPROVED")))</x:f>
      </x:c>
      <x:c r="O132" s="132"/>
      <x:c r="P132" s="133"/>
      <x:c r="Q132" s="134"/>
      <x:c r="R132" s="103" t="str">
        <x:f>IF(A132="","",P132-Q132)</x:f>
      </x:c>
      <x:c r="S132" s="132"/>
      <x:c r="T132" s="130"/>
      <x:c r="U132" s="130"/>
      <x:c r="V132" s="131"/>
    </x:row>
    <x:row r="133">
      <x:c r="A133" s="129"/>
      <x:c r="B133" s="130"/>
      <x:c r="C133" s="131"/>
      <x:c r="D133" s="15" t="str">
        <x:f>IF(A133="","",TEXT(A133,"yyyy-mm"))</x:f>
      </x:c>
      <x:c r="E133" s="132"/>
      <x:c r="F133" s="130"/>
      <x:c r="G133" s="130"/>
      <x:c r="H133" s="130"/>
      <x:c r="I133" s="130"/>
      <x:c r="J133" s="130"/>
      <x:c r="K133" s="130"/>
      <x:c r="L133" s="130"/>
      <x:c r="M133" s="131"/>
      <x:c r="N133" s="126" t="str">
        <x:f>IF(A133="","",IF(ABS(R133)&gt;='Assumptions'!$B$10,IF(OR(L133="",M133=""),"HOLD - DUAL APPROVAL","APPROVED"),IF(L133="","HOLD - APPROVAL","APPROVED")))</x:f>
      </x:c>
      <x:c r="O133" s="132"/>
      <x:c r="P133" s="133"/>
      <x:c r="Q133" s="134"/>
      <x:c r="R133" s="103" t="str">
        <x:f>IF(A133="","",P133-Q133)</x:f>
      </x:c>
      <x:c r="S133" s="132"/>
      <x:c r="T133" s="130"/>
      <x:c r="U133" s="130"/>
      <x:c r="V133" s="131"/>
    </x:row>
    <x:row r="134">
      <x:c r="A134" s="129"/>
      <x:c r="B134" s="130"/>
      <x:c r="C134" s="131"/>
      <x:c r="D134" s="15" t="str">
        <x:f>IF(A134="","",TEXT(A134,"yyyy-mm"))</x:f>
      </x:c>
      <x:c r="E134" s="132"/>
      <x:c r="F134" s="130"/>
      <x:c r="G134" s="130"/>
      <x:c r="H134" s="130"/>
      <x:c r="I134" s="130"/>
      <x:c r="J134" s="130"/>
      <x:c r="K134" s="130"/>
      <x:c r="L134" s="130"/>
      <x:c r="M134" s="131"/>
      <x:c r="N134" s="126" t="str">
        <x:f>IF(A134="","",IF(ABS(R134)&gt;='Assumptions'!$B$10,IF(OR(L134="",M134=""),"HOLD - DUAL APPROVAL","APPROVED"),IF(L134="","HOLD - APPROVAL","APPROVED")))</x:f>
      </x:c>
      <x:c r="O134" s="132"/>
      <x:c r="P134" s="133"/>
      <x:c r="Q134" s="134"/>
      <x:c r="R134" s="103" t="str">
        <x:f>IF(A134="","",P134-Q134)</x:f>
      </x:c>
      <x:c r="S134" s="132"/>
      <x:c r="T134" s="130"/>
      <x:c r="U134" s="130"/>
      <x:c r="V134" s="131"/>
    </x:row>
    <x:row r="135">
      <x:c r="A135" s="129"/>
      <x:c r="B135" s="130"/>
      <x:c r="C135" s="131"/>
      <x:c r="D135" s="15" t="str">
        <x:f>IF(A135="","",TEXT(A135,"yyyy-mm"))</x:f>
      </x:c>
      <x:c r="E135" s="132"/>
      <x:c r="F135" s="130"/>
      <x:c r="G135" s="130"/>
      <x:c r="H135" s="130"/>
      <x:c r="I135" s="130"/>
      <x:c r="J135" s="130"/>
      <x:c r="K135" s="130"/>
      <x:c r="L135" s="130"/>
      <x:c r="M135" s="131"/>
      <x:c r="N135" s="126" t="str">
        <x:f>IF(A135="","",IF(ABS(R135)&gt;='Assumptions'!$B$10,IF(OR(L135="",M135=""),"HOLD - DUAL APPROVAL","APPROVED"),IF(L135="","HOLD - APPROVAL","APPROVED")))</x:f>
      </x:c>
      <x:c r="O135" s="132"/>
      <x:c r="P135" s="133"/>
      <x:c r="Q135" s="134"/>
      <x:c r="R135" s="103" t="str">
        <x:f>IF(A135="","",P135-Q135)</x:f>
      </x:c>
      <x:c r="S135" s="132"/>
      <x:c r="T135" s="130"/>
      <x:c r="U135" s="130"/>
      <x:c r="V135" s="131"/>
    </x:row>
    <x:row r="136">
      <x:c r="A136" s="129"/>
      <x:c r="B136" s="130"/>
      <x:c r="C136" s="131"/>
      <x:c r="D136" s="15" t="str">
        <x:f>IF(A136="","",TEXT(A136,"yyyy-mm"))</x:f>
      </x:c>
      <x:c r="E136" s="132"/>
      <x:c r="F136" s="130"/>
      <x:c r="G136" s="130"/>
      <x:c r="H136" s="130"/>
      <x:c r="I136" s="130"/>
      <x:c r="J136" s="130"/>
      <x:c r="K136" s="130"/>
      <x:c r="L136" s="130"/>
      <x:c r="M136" s="131"/>
      <x:c r="N136" s="126" t="str">
        <x:f>IF(A136="","",IF(ABS(R136)&gt;='Assumptions'!$B$10,IF(OR(L136="",M136=""),"HOLD - DUAL APPROVAL","APPROVED"),IF(L136="","HOLD - APPROVAL","APPROVED")))</x:f>
      </x:c>
      <x:c r="O136" s="132"/>
      <x:c r="P136" s="133"/>
      <x:c r="Q136" s="134"/>
      <x:c r="R136" s="103" t="str">
        <x:f>IF(A136="","",P136-Q136)</x:f>
      </x:c>
      <x:c r="S136" s="132"/>
      <x:c r="T136" s="130"/>
      <x:c r="U136" s="130"/>
      <x:c r="V136" s="131"/>
    </x:row>
    <x:row r="137">
      <x:c r="A137" s="129"/>
      <x:c r="B137" s="130"/>
      <x:c r="C137" s="131"/>
      <x:c r="D137" s="15" t="str">
        <x:f>IF(A137="","",TEXT(A137,"yyyy-mm"))</x:f>
      </x:c>
      <x:c r="E137" s="132"/>
      <x:c r="F137" s="130"/>
      <x:c r="G137" s="130"/>
      <x:c r="H137" s="130"/>
      <x:c r="I137" s="130"/>
      <x:c r="J137" s="130"/>
      <x:c r="K137" s="130"/>
      <x:c r="L137" s="130"/>
      <x:c r="M137" s="131"/>
      <x:c r="N137" s="126" t="str">
        <x:f>IF(A137="","",IF(ABS(R137)&gt;='Assumptions'!$B$10,IF(OR(L137="",M137=""),"HOLD - DUAL APPROVAL","APPROVED"),IF(L137="","HOLD - APPROVAL","APPROVED")))</x:f>
      </x:c>
      <x:c r="O137" s="132"/>
      <x:c r="P137" s="133"/>
      <x:c r="Q137" s="134"/>
      <x:c r="R137" s="103" t="str">
        <x:f>IF(A137="","",P137-Q137)</x:f>
      </x:c>
      <x:c r="S137" s="132"/>
      <x:c r="T137" s="130"/>
      <x:c r="U137" s="130"/>
      <x:c r="V137" s="131"/>
    </x:row>
    <x:row r="138">
      <x:c r="A138" s="129"/>
      <x:c r="B138" s="130"/>
      <x:c r="C138" s="131"/>
      <x:c r="D138" s="15" t="str">
        <x:f>IF(A138="","",TEXT(A138,"yyyy-mm"))</x:f>
      </x:c>
      <x:c r="E138" s="132"/>
      <x:c r="F138" s="130"/>
      <x:c r="G138" s="130"/>
      <x:c r="H138" s="130"/>
      <x:c r="I138" s="130"/>
      <x:c r="J138" s="130"/>
      <x:c r="K138" s="130"/>
      <x:c r="L138" s="130"/>
      <x:c r="M138" s="131"/>
      <x:c r="N138" s="126" t="str">
        <x:f>IF(A138="","",IF(ABS(R138)&gt;='Assumptions'!$B$10,IF(OR(L138="",M138=""),"HOLD - DUAL APPROVAL","APPROVED"),IF(L138="","HOLD - APPROVAL","APPROVED")))</x:f>
      </x:c>
      <x:c r="O138" s="132"/>
      <x:c r="P138" s="133"/>
      <x:c r="Q138" s="134"/>
      <x:c r="R138" s="103" t="str">
        <x:f>IF(A138="","",P138-Q138)</x:f>
      </x:c>
      <x:c r="S138" s="132"/>
      <x:c r="T138" s="130"/>
      <x:c r="U138" s="130"/>
      <x:c r="V138" s="131"/>
    </x:row>
    <x:row r="139">
      <x:c r="A139" s="129"/>
      <x:c r="B139" s="130"/>
      <x:c r="C139" s="131"/>
      <x:c r="D139" s="15" t="str">
        <x:f>IF(A139="","",TEXT(A139,"yyyy-mm"))</x:f>
      </x:c>
      <x:c r="E139" s="132"/>
      <x:c r="F139" s="130"/>
      <x:c r="G139" s="130"/>
      <x:c r="H139" s="130"/>
      <x:c r="I139" s="130"/>
      <x:c r="J139" s="130"/>
      <x:c r="K139" s="130"/>
      <x:c r="L139" s="130"/>
      <x:c r="M139" s="131"/>
      <x:c r="N139" s="126" t="str">
        <x:f>IF(A139="","",IF(ABS(R139)&gt;='Assumptions'!$B$10,IF(OR(L139="",M139=""),"HOLD - DUAL APPROVAL","APPROVED"),IF(L139="","HOLD - APPROVAL","APPROVED")))</x:f>
      </x:c>
      <x:c r="O139" s="132"/>
      <x:c r="P139" s="133"/>
      <x:c r="Q139" s="134"/>
      <x:c r="R139" s="103" t="str">
        <x:f>IF(A139="","",P139-Q139)</x:f>
      </x:c>
      <x:c r="S139" s="132"/>
      <x:c r="T139" s="130"/>
      <x:c r="U139" s="130"/>
      <x:c r="V139" s="131"/>
    </x:row>
    <x:row r="140">
      <x:c r="A140" s="129"/>
      <x:c r="B140" s="130"/>
      <x:c r="C140" s="131"/>
      <x:c r="D140" s="15" t="str">
        <x:f>IF(A140="","",TEXT(A140,"yyyy-mm"))</x:f>
      </x:c>
      <x:c r="E140" s="132"/>
      <x:c r="F140" s="130"/>
      <x:c r="G140" s="130"/>
      <x:c r="H140" s="130"/>
      <x:c r="I140" s="130"/>
      <x:c r="J140" s="130"/>
      <x:c r="K140" s="130"/>
      <x:c r="L140" s="130"/>
      <x:c r="M140" s="131"/>
      <x:c r="N140" s="126" t="str">
        <x:f>IF(A140="","",IF(ABS(R140)&gt;='Assumptions'!$B$10,IF(OR(L140="",M140=""),"HOLD - DUAL APPROVAL","APPROVED"),IF(L140="","HOLD - APPROVAL","APPROVED")))</x:f>
      </x:c>
      <x:c r="O140" s="132"/>
      <x:c r="P140" s="133"/>
      <x:c r="Q140" s="134"/>
      <x:c r="R140" s="103" t="str">
        <x:f>IF(A140="","",P140-Q140)</x:f>
      </x:c>
      <x:c r="S140" s="132"/>
      <x:c r="T140" s="130"/>
      <x:c r="U140" s="130"/>
      <x:c r="V140" s="131"/>
    </x:row>
    <x:row r="141">
      <x:c r="A141" s="129"/>
      <x:c r="B141" s="130"/>
      <x:c r="C141" s="131"/>
      <x:c r="D141" s="15" t="str">
        <x:f>IF(A141="","",TEXT(A141,"yyyy-mm"))</x:f>
      </x:c>
      <x:c r="E141" s="132"/>
      <x:c r="F141" s="130"/>
      <x:c r="G141" s="130"/>
      <x:c r="H141" s="130"/>
      <x:c r="I141" s="130"/>
      <x:c r="J141" s="130"/>
      <x:c r="K141" s="130"/>
      <x:c r="L141" s="130"/>
      <x:c r="M141" s="131"/>
      <x:c r="N141" s="126" t="str">
        <x:f>IF(A141="","",IF(ABS(R141)&gt;='Assumptions'!$B$10,IF(OR(L141="",M141=""),"HOLD - DUAL APPROVAL","APPROVED"),IF(L141="","HOLD - APPROVAL","APPROVED")))</x:f>
      </x:c>
      <x:c r="O141" s="132"/>
      <x:c r="P141" s="133"/>
      <x:c r="Q141" s="134"/>
      <x:c r="R141" s="103" t="str">
        <x:f>IF(A141="","",P141-Q141)</x:f>
      </x:c>
      <x:c r="S141" s="132"/>
      <x:c r="T141" s="130"/>
      <x:c r="U141" s="130"/>
      <x:c r="V141" s="131"/>
    </x:row>
    <x:row r="142">
      <x:c r="A142" s="129"/>
      <x:c r="B142" s="130"/>
      <x:c r="C142" s="131"/>
      <x:c r="D142" s="15" t="str">
        <x:f>IF(A142="","",TEXT(A142,"yyyy-mm"))</x:f>
      </x:c>
      <x:c r="E142" s="132"/>
      <x:c r="F142" s="130"/>
      <x:c r="G142" s="130"/>
      <x:c r="H142" s="130"/>
      <x:c r="I142" s="130"/>
      <x:c r="J142" s="130"/>
      <x:c r="K142" s="130"/>
      <x:c r="L142" s="130"/>
      <x:c r="M142" s="131"/>
      <x:c r="N142" s="126" t="str">
        <x:f>IF(A142="","",IF(ABS(R142)&gt;='Assumptions'!$B$10,IF(OR(L142="",M142=""),"HOLD - DUAL APPROVAL","APPROVED"),IF(L142="","HOLD - APPROVAL","APPROVED")))</x:f>
      </x:c>
      <x:c r="O142" s="132"/>
      <x:c r="P142" s="133"/>
      <x:c r="Q142" s="134"/>
      <x:c r="R142" s="103" t="str">
        <x:f>IF(A142="","",P142-Q142)</x:f>
      </x:c>
      <x:c r="S142" s="132"/>
      <x:c r="T142" s="130"/>
      <x:c r="U142" s="130"/>
      <x:c r="V142" s="131"/>
    </x:row>
    <x:row r="143">
      <x:c r="A143" s="129"/>
      <x:c r="B143" s="130"/>
      <x:c r="C143" s="131"/>
      <x:c r="D143" s="15" t="str">
        <x:f>IF(A143="","",TEXT(A143,"yyyy-mm"))</x:f>
      </x:c>
      <x:c r="E143" s="132"/>
      <x:c r="F143" s="130"/>
      <x:c r="G143" s="130"/>
      <x:c r="H143" s="130"/>
      <x:c r="I143" s="130"/>
      <x:c r="J143" s="130"/>
      <x:c r="K143" s="130"/>
      <x:c r="L143" s="130"/>
      <x:c r="M143" s="131"/>
      <x:c r="N143" s="126" t="str">
        <x:f>IF(A143="","",IF(ABS(R143)&gt;='Assumptions'!$B$10,IF(OR(L143="",M143=""),"HOLD - DUAL APPROVAL","APPROVED"),IF(L143="","HOLD - APPROVAL","APPROVED")))</x:f>
      </x:c>
      <x:c r="O143" s="132"/>
      <x:c r="P143" s="133"/>
      <x:c r="Q143" s="134"/>
      <x:c r="R143" s="103" t="str">
        <x:f>IF(A143="","",P143-Q143)</x:f>
      </x:c>
      <x:c r="S143" s="132"/>
      <x:c r="T143" s="130"/>
      <x:c r="U143" s="130"/>
      <x:c r="V143" s="131"/>
    </x:row>
    <x:row r="144">
      <x:c r="A144" s="129"/>
      <x:c r="B144" s="130"/>
      <x:c r="C144" s="131"/>
      <x:c r="D144" s="15" t="str">
        <x:f>IF(A144="","",TEXT(A144,"yyyy-mm"))</x:f>
      </x:c>
      <x:c r="E144" s="132"/>
      <x:c r="F144" s="130"/>
      <x:c r="G144" s="130"/>
      <x:c r="H144" s="130"/>
      <x:c r="I144" s="130"/>
      <x:c r="J144" s="130"/>
      <x:c r="K144" s="130"/>
      <x:c r="L144" s="130"/>
      <x:c r="M144" s="131"/>
      <x:c r="N144" s="126" t="str">
        <x:f>IF(A144="","",IF(ABS(R144)&gt;='Assumptions'!$B$10,IF(OR(L144="",M144=""),"HOLD - DUAL APPROVAL","APPROVED"),IF(L144="","HOLD - APPROVAL","APPROVED")))</x:f>
      </x:c>
      <x:c r="O144" s="132"/>
      <x:c r="P144" s="133"/>
      <x:c r="Q144" s="134"/>
      <x:c r="R144" s="103" t="str">
        <x:f>IF(A144="","",P144-Q144)</x:f>
      </x:c>
      <x:c r="S144" s="132"/>
      <x:c r="T144" s="130"/>
      <x:c r="U144" s="130"/>
      <x:c r="V144" s="131"/>
    </x:row>
    <x:row r="145">
      <x:c r="A145" s="129"/>
      <x:c r="B145" s="130"/>
      <x:c r="C145" s="131"/>
      <x:c r="D145" s="15" t="str">
        <x:f>IF(A145="","",TEXT(A145,"yyyy-mm"))</x:f>
      </x:c>
      <x:c r="E145" s="132"/>
      <x:c r="F145" s="130"/>
      <x:c r="G145" s="130"/>
      <x:c r="H145" s="130"/>
      <x:c r="I145" s="130"/>
      <x:c r="J145" s="130"/>
      <x:c r="K145" s="130"/>
      <x:c r="L145" s="130"/>
      <x:c r="M145" s="131"/>
      <x:c r="N145" s="126" t="str">
        <x:f>IF(A145="","",IF(ABS(R145)&gt;='Assumptions'!$B$10,IF(OR(L145="",M145=""),"HOLD - DUAL APPROVAL","APPROVED"),IF(L145="","HOLD - APPROVAL","APPROVED")))</x:f>
      </x:c>
      <x:c r="O145" s="132"/>
      <x:c r="P145" s="133"/>
      <x:c r="Q145" s="134"/>
      <x:c r="R145" s="103" t="str">
        <x:f>IF(A145="","",P145-Q145)</x:f>
      </x:c>
      <x:c r="S145" s="132"/>
      <x:c r="T145" s="130"/>
      <x:c r="U145" s="130"/>
      <x:c r="V145" s="131"/>
    </x:row>
    <x:row r="146">
      <x:c r="A146" s="129"/>
      <x:c r="B146" s="130"/>
      <x:c r="C146" s="131"/>
      <x:c r="D146" s="15" t="str">
        <x:f>IF(A146="","",TEXT(A146,"yyyy-mm"))</x:f>
      </x:c>
      <x:c r="E146" s="132"/>
      <x:c r="F146" s="130"/>
      <x:c r="G146" s="130"/>
      <x:c r="H146" s="130"/>
      <x:c r="I146" s="130"/>
      <x:c r="J146" s="130"/>
      <x:c r="K146" s="130"/>
      <x:c r="L146" s="130"/>
      <x:c r="M146" s="131"/>
      <x:c r="N146" s="126" t="str">
        <x:f>IF(A146="","",IF(ABS(R146)&gt;='Assumptions'!$B$10,IF(OR(L146="",M146=""),"HOLD - DUAL APPROVAL","APPROVED"),IF(L146="","HOLD - APPROVAL","APPROVED")))</x:f>
      </x:c>
      <x:c r="O146" s="132"/>
      <x:c r="P146" s="133"/>
      <x:c r="Q146" s="134"/>
      <x:c r="R146" s="103" t="str">
        <x:f>IF(A146="","",P146-Q146)</x:f>
      </x:c>
      <x:c r="S146" s="132"/>
      <x:c r="T146" s="130"/>
      <x:c r="U146" s="130"/>
      <x:c r="V146" s="131"/>
    </x:row>
    <x:row r="147">
      <x:c r="A147" s="129"/>
      <x:c r="B147" s="130"/>
      <x:c r="C147" s="131"/>
      <x:c r="D147" s="15" t="str">
        <x:f>IF(A147="","",TEXT(A147,"yyyy-mm"))</x:f>
      </x:c>
      <x:c r="E147" s="132"/>
      <x:c r="F147" s="130"/>
      <x:c r="G147" s="130"/>
      <x:c r="H147" s="130"/>
      <x:c r="I147" s="130"/>
      <x:c r="J147" s="130"/>
      <x:c r="K147" s="130"/>
      <x:c r="L147" s="130"/>
      <x:c r="M147" s="131"/>
      <x:c r="N147" s="126" t="str">
        <x:f>IF(A147="","",IF(ABS(R147)&gt;='Assumptions'!$B$10,IF(OR(L147="",M147=""),"HOLD - DUAL APPROVAL","APPROVED"),IF(L147="","HOLD - APPROVAL","APPROVED")))</x:f>
      </x:c>
      <x:c r="O147" s="132"/>
      <x:c r="P147" s="133"/>
      <x:c r="Q147" s="134"/>
      <x:c r="R147" s="103" t="str">
        <x:f>IF(A147="","",P147-Q147)</x:f>
      </x:c>
      <x:c r="S147" s="132"/>
      <x:c r="T147" s="130"/>
      <x:c r="U147" s="130"/>
      <x:c r="V147" s="131"/>
    </x:row>
    <x:row r="148">
      <x:c r="A148" s="129"/>
      <x:c r="B148" s="130"/>
      <x:c r="C148" s="131"/>
      <x:c r="D148" s="15" t="str">
        <x:f>IF(A148="","",TEXT(A148,"yyyy-mm"))</x:f>
      </x:c>
      <x:c r="E148" s="132"/>
      <x:c r="F148" s="130"/>
      <x:c r="G148" s="130"/>
      <x:c r="H148" s="130"/>
      <x:c r="I148" s="130"/>
      <x:c r="J148" s="130"/>
      <x:c r="K148" s="130"/>
      <x:c r="L148" s="130"/>
      <x:c r="M148" s="131"/>
      <x:c r="N148" s="126" t="str">
        <x:f>IF(A148="","",IF(ABS(R148)&gt;='Assumptions'!$B$10,IF(OR(L148="",M148=""),"HOLD - DUAL APPROVAL","APPROVED"),IF(L148="","HOLD - APPROVAL","APPROVED")))</x:f>
      </x:c>
      <x:c r="O148" s="132"/>
      <x:c r="P148" s="133"/>
      <x:c r="Q148" s="134"/>
      <x:c r="R148" s="103" t="str">
        <x:f>IF(A148="","",P148-Q148)</x:f>
      </x:c>
      <x:c r="S148" s="132"/>
      <x:c r="T148" s="130"/>
      <x:c r="U148" s="130"/>
      <x:c r="V148" s="131"/>
    </x:row>
    <x:row r="149">
      <x:c r="A149" s="129"/>
      <x:c r="B149" s="130"/>
      <x:c r="C149" s="131"/>
      <x:c r="D149" s="15" t="str">
        <x:f>IF(A149="","",TEXT(A149,"yyyy-mm"))</x:f>
      </x:c>
      <x:c r="E149" s="132"/>
      <x:c r="F149" s="130"/>
      <x:c r="G149" s="130"/>
      <x:c r="H149" s="130"/>
      <x:c r="I149" s="130"/>
      <x:c r="J149" s="130"/>
      <x:c r="K149" s="130"/>
      <x:c r="L149" s="130"/>
      <x:c r="M149" s="131"/>
      <x:c r="N149" s="126" t="str">
        <x:f>IF(A149="","",IF(ABS(R149)&gt;='Assumptions'!$B$10,IF(OR(L149="",M149=""),"HOLD - DUAL APPROVAL","APPROVED"),IF(L149="","HOLD - APPROVAL","APPROVED")))</x:f>
      </x:c>
      <x:c r="O149" s="132"/>
      <x:c r="P149" s="133"/>
      <x:c r="Q149" s="134"/>
      <x:c r="R149" s="103" t="str">
        <x:f>IF(A149="","",P149-Q149)</x:f>
      </x:c>
      <x:c r="S149" s="132"/>
      <x:c r="T149" s="130"/>
      <x:c r="U149" s="130"/>
      <x:c r="V149" s="131"/>
    </x:row>
    <x:row r="150">
      <x:c r="A150" s="129"/>
      <x:c r="B150" s="130"/>
      <x:c r="C150" s="131"/>
      <x:c r="D150" s="15" t="str">
        <x:f>IF(A150="","",TEXT(A150,"yyyy-mm"))</x:f>
      </x:c>
      <x:c r="E150" s="132"/>
      <x:c r="F150" s="130"/>
      <x:c r="G150" s="130"/>
      <x:c r="H150" s="130"/>
      <x:c r="I150" s="130"/>
      <x:c r="J150" s="130"/>
      <x:c r="K150" s="130"/>
      <x:c r="L150" s="130"/>
      <x:c r="M150" s="131"/>
      <x:c r="N150" s="126" t="str">
        <x:f>IF(A150="","",IF(ABS(R150)&gt;='Assumptions'!$B$10,IF(OR(L150="",M150=""),"HOLD - DUAL APPROVAL","APPROVED"),IF(L150="","HOLD - APPROVAL","APPROVED")))</x:f>
      </x:c>
      <x:c r="O150" s="132"/>
      <x:c r="P150" s="133"/>
      <x:c r="Q150" s="134"/>
      <x:c r="R150" s="103" t="str">
        <x:f>IF(A150="","",P150-Q150)</x:f>
      </x:c>
      <x:c r="S150" s="132"/>
      <x:c r="T150" s="130"/>
      <x:c r="U150" s="130"/>
      <x:c r="V150" s="131"/>
    </x:row>
    <x:row r="151">
      <x:c r="A151" s="129"/>
      <x:c r="B151" s="130"/>
      <x:c r="C151" s="131"/>
      <x:c r="D151" s="15" t="str">
        <x:f>IF(A151="","",TEXT(A151,"yyyy-mm"))</x:f>
      </x:c>
      <x:c r="E151" s="132"/>
      <x:c r="F151" s="130"/>
      <x:c r="G151" s="130"/>
      <x:c r="H151" s="130"/>
      <x:c r="I151" s="130"/>
      <x:c r="J151" s="130"/>
      <x:c r="K151" s="130"/>
      <x:c r="L151" s="130"/>
      <x:c r="M151" s="131"/>
      <x:c r="N151" s="126" t="str">
        <x:f>IF(A151="","",IF(ABS(R151)&gt;='Assumptions'!$B$10,IF(OR(L151="",M151=""),"HOLD - DUAL APPROVAL","APPROVED"),IF(L151="","HOLD - APPROVAL","APPROVED")))</x:f>
      </x:c>
      <x:c r="O151" s="132"/>
      <x:c r="P151" s="133"/>
      <x:c r="Q151" s="134"/>
      <x:c r="R151" s="103" t="str">
        <x:f>IF(A151="","",P151-Q151)</x:f>
      </x:c>
      <x:c r="S151" s="132"/>
      <x:c r="T151" s="130"/>
      <x:c r="U151" s="130"/>
      <x:c r="V151" s="131"/>
    </x:row>
    <x:row r="152">
      <x:c r="A152" s="129"/>
      <x:c r="B152" s="130"/>
      <x:c r="C152" s="131"/>
      <x:c r="D152" s="15" t="str">
        <x:f>IF(A152="","",TEXT(A152,"yyyy-mm"))</x:f>
      </x:c>
      <x:c r="E152" s="132"/>
      <x:c r="F152" s="130"/>
      <x:c r="G152" s="130"/>
      <x:c r="H152" s="130"/>
      <x:c r="I152" s="130"/>
      <x:c r="J152" s="130"/>
      <x:c r="K152" s="130"/>
      <x:c r="L152" s="130"/>
      <x:c r="M152" s="131"/>
      <x:c r="N152" s="126" t="str">
        <x:f>IF(A152="","",IF(ABS(R152)&gt;='Assumptions'!$B$10,IF(OR(L152="",M152=""),"HOLD - DUAL APPROVAL","APPROVED"),IF(L152="","HOLD - APPROVAL","APPROVED")))</x:f>
      </x:c>
      <x:c r="O152" s="132"/>
      <x:c r="P152" s="133"/>
      <x:c r="Q152" s="134"/>
      <x:c r="R152" s="103" t="str">
        <x:f>IF(A152="","",P152-Q152)</x:f>
      </x:c>
      <x:c r="S152" s="132"/>
      <x:c r="T152" s="130"/>
      <x:c r="U152" s="130"/>
      <x:c r="V152" s="131"/>
    </x:row>
    <x:row r="153">
      <x:c r="A153" s="129"/>
      <x:c r="B153" s="130"/>
      <x:c r="C153" s="131"/>
      <x:c r="D153" s="15" t="str">
        <x:f>IF(A153="","",TEXT(A153,"yyyy-mm"))</x:f>
      </x:c>
      <x:c r="E153" s="132"/>
      <x:c r="F153" s="130"/>
      <x:c r="G153" s="130"/>
      <x:c r="H153" s="130"/>
      <x:c r="I153" s="130"/>
      <x:c r="J153" s="130"/>
      <x:c r="K153" s="130"/>
      <x:c r="L153" s="130"/>
      <x:c r="M153" s="131"/>
      <x:c r="N153" s="126" t="str">
        <x:f>IF(A153="","",IF(ABS(R153)&gt;='Assumptions'!$B$10,IF(OR(L153="",M153=""),"HOLD - DUAL APPROVAL","APPROVED"),IF(L153="","HOLD - APPROVAL","APPROVED")))</x:f>
      </x:c>
      <x:c r="O153" s="132"/>
      <x:c r="P153" s="133"/>
      <x:c r="Q153" s="134"/>
      <x:c r="R153" s="103" t="str">
        <x:f>IF(A153="","",P153-Q153)</x:f>
      </x:c>
      <x:c r="S153" s="132"/>
      <x:c r="T153" s="130"/>
      <x:c r="U153" s="130"/>
      <x:c r="V153" s="131"/>
    </x:row>
    <x:row r="154">
      <x:c r="A154" s="129"/>
      <x:c r="B154" s="130"/>
      <x:c r="C154" s="131"/>
      <x:c r="D154" s="15" t="str">
        <x:f>IF(A154="","",TEXT(A154,"yyyy-mm"))</x:f>
      </x:c>
      <x:c r="E154" s="132"/>
      <x:c r="F154" s="130"/>
      <x:c r="G154" s="130"/>
      <x:c r="H154" s="130"/>
      <x:c r="I154" s="130"/>
      <x:c r="J154" s="130"/>
      <x:c r="K154" s="130"/>
      <x:c r="L154" s="130"/>
      <x:c r="M154" s="131"/>
      <x:c r="N154" s="126" t="str">
        <x:f>IF(A154="","",IF(ABS(R154)&gt;='Assumptions'!$B$10,IF(OR(L154="",M154=""),"HOLD - DUAL APPROVAL","APPROVED"),IF(L154="","HOLD - APPROVAL","APPROVED")))</x:f>
      </x:c>
      <x:c r="O154" s="132"/>
      <x:c r="P154" s="133"/>
      <x:c r="Q154" s="134"/>
      <x:c r="R154" s="103" t="str">
        <x:f>IF(A154="","",P154-Q154)</x:f>
      </x:c>
      <x:c r="S154" s="132"/>
      <x:c r="T154" s="130"/>
      <x:c r="U154" s="130"/>
      <x:c r="V154" s="131"/>
    </x:row>
    <x:row r="155">
      <x:c r="A155" s="129"/>
      <x:c r="B155" s="130"/>
      <x:c r="C155" s="131"/>
      <x:c r="D155" s="15" t="str">
        <x:f>IF(A155="","",TEXT(A155,"yyyy-mm"))</x:f>
      </x:c>
      <x:c r="E155" s="132"/>
      <x:c r="F155" s="130"/>
      <x:c r="G155" s="130"/>
      <x:c r="H155" s="130"/>
      <x:c r="I155" s="130"/>
      <x:c r="J155" s="130"/>
      <x:c r="K155" s="130"/>
      <x:c r="L155" s="130"/>
      <x:c r="M155" s="131"/>
      <x:c r="N155" s="126" t="str">
        <x:f>IF(A155="","",IF(ABS(R155)&gt;='Assumptions'!$B$10,IF(OR(L155="",M155=""),"HOLD - DUAL APPROVAL","APPROVED"),IF(L155="","HOLD - APPROVAL","APPROVED")))</x:f>
      </x:c>
      <x:c r="O155" s="132"/>
      <x:c r="P155" s="133"/>
      <x:c r="Q155" s="134"/>
      <x:c r="R155" s="103" t="str">
        <x:f>IF(A155="","",P155-Q155)</x:f>
      </x:c>
      <x:c r="S155" s="132"/>
      <x:c r="T155" s="130"/>
      <x:c r="U155" s="130"/>
      <x:c r="V155" s="131"/>
    </x:row>
    <x:row r="156">
      <x:c r="A156" s="129"/>
      <x:c r="B156" s="130"/>
      <x:c r="C156" s="131"/>
      <x:c r="D156" s="15" t="str">
        <x:f>IF(A156="","",TEXT(A156,"yyyy-mm"))</x:f>
      </x:c>
      <x:c r="E156" s="132"/>
      <x:c r="F156" s="130"/>
      <x:c r="G156" s="130"/>
      <x:c r="H156" s="130"/>
      <x:c r="I156" s="130"/>
      <x:c r="J156" s="130"/>
      <x:c r="K156" s="130"/>
      <x:c r="L156" s="130"/>
      <x:c r="M156" s="131"/>
      <x:c r="N156" s="126" t="str">
        <x:f>IF(A156="","",IF(ABS(R156)&gt;='Assumptions'!$B$10,IF(OR(L156="",M156=""),"HOLD - DUAL APPROVAL","APPROVED"),IF(L156="","HOLD - APPROVAL","APPROVED")))</x:f>
      </x:c>
      <x:c r="O156" s="132"/>
      <x:c r="P156" s="133"/>
      <x:c r="Q156" s="134"/>
      <x:c r="R156" s="103" t="str">
        <x:f>IF(A156="","",P156-Q156)</x:f>
      </x:c>
      <x:c r="S156" s="132"/>
      <x:c r="T156" s="130"/>
      <x:c r="U156" s="130"/>
      <x:c r="V156" s="131"/>
    </x:row>
    <x:row r="157">
      <x:c r="A157" s="129"/>
      <x:c r="B157" s="130"/>
      <x:c r="C157" s="131"/>
      <x:c r="D157" s="15" t="str">
        <x:f>IF(A157="","",TEXT(A157,"yyyy-mm"))</x:f>
      </x:c>
      <x:c r="E157" s="132"/>
      <x:c r="F157" s="130"/>
      <x:c r="G157" s="130"/>
      <x:c r="H157" s="130"/>
      <x:c r="I157" s="130"/>
      <x:c r="J157" s="130"/>
      <x:c r="K157" s="130"/>
      <x:c r="L157" s="130"/>
      <x:c r="M157" s="131"/>
      <x:c r="N157" s="126" t="str">
        <x:f>IF(A157="","",IF(ABS(R157)&gt;='Assumptions'!$B$10,IF(OR(L157="",M157=""),"HOLD - DUAL APPROVAL","APPROVED"),IF(L157="","HOLD - APPROVAL","APPROVED")))</x:f>
      </x:c>
      <x:c r="O157" s="132"/>
      <x:c r="P157" s="133"/>
      <x:c r="Q157" s="134"/>
      <x:c r="R157" s="103" t="str">
        <x:f>IF(A157="","",P157-Q157)</x:f>
      </x:c>
      <x:c r="S157" s="132"/>
      <x:c r="T157" s="130"/>
      <x:c r="U157" s="130"/>
      <x:c r="V157" s="131"/>
    </x:row>
    <x:row r="158">
      <x:c r="A158" s="129"/>
      <x:c r="B158" s="130"/>
      <x:c r="C158" s="131"/>
      <x:c r="D158" s="15" t="str">
        <x:f>IF(A158="","",TEXT(A158,"yyyy-mm"))</x:f>
      </x:c>
      <x:c r="E158" s="132"/>
      <x:c r="F158" s="130"/>
      <x:c r="G158" s="130"/>
      <x:c r="H158" s="130"/>
      <x:c r="I158" s="130"/>
      <x:c r="J158" s="130"/>
      <x:c r="K158" s="130"/>
      <x:c r="L158" s="130"/>
      <x:c r="M158" s="131"/>
      <x:c r="N158" s="126" t="str">
        <x:f>IF(A158="","",IF(ABS(R158)&gt;='Assumptions'!$B$10,IF(OR(L158="",M158=""),"HOLD - DUAL APPROVAL","APPROVED"),IF(L158="","HOLD - APPROVAL","APPROVED")))</x:f>
      </x:c>
      <x:c r="O158" s="132"/>
      <x:c r="P158" s="133"/>
      <x:c r="Q158" s="134"/>
      <x:c r="R158" s="103" t="str">
        <x:f>IF(A158="","",P158-Q158)</x:f>
      </x:c>
      <x:c r="S158" s="132"/>
      <x:c r="T158" s="130"/>
      <x:c r="U158" s="130"/>
      <x:c r="V158" s="131"/>
    </x:row>
    <x:row r="159">
      <x:c r="A159" s="129"/>
      <x:c r="B159" s="130"/>
      <x:c r="C159" s="131"/>
      <x:c r="D159" s="15" t="str">
        <x:f>IF(A159="","",TEXT(A159,"yyyy-mm"))</x:f>
      </x:c>
      <x:c r="E159" s="132"/>
      <x:c r="F159" s="130"/>
      <x:c r="G159" s="130"/>
      <x:c r="H159" s="130"/>
      <x:c r="I159" s="130"/>
      <x:c r="J159" s="130"/>
      <x:c r="K159" s="130"/>
      <x:c r="L159" s="130"/>
      <x:c r="M159" s="131"/>
      <x:c r="N159" s="126" t="str">
        <x:f>IF(A159="","",IF(ABS(R159)&gt;='Assumptions'!$B$10,IF(OR(L159="",M159=""),"HOLD - DUAL APPROVAL","APPROVED"),IF(L159="","HOLD - APPROVAL","APPROVED")))</x:f>
      </x:c>
      <x:c r="O159" s="132"/>
      <x:c r="P159" s="133"/>
      <x:c r="Q159" s="134"/>
      <x:c r="R159" s="103" t="str">
        <x:f>IF(A159="","",P159-Q159)</x:f>
      </x:c>
      <x:c r="S159" s="132"/>
      <x:c r="T159" s="130"/>
      <x:c r="U159" s="130"/>
      <x:c r="V159" s="131"/>
    </x:row>
    <x:row r="160">
      <x:c r="A160" s="129"/>
      <x:c r="B160" s="130"/>
      <x:c r="C160" s="131"/>
      <x:c r="D160" s="15" t="str">
        <x:f>IF(A160="","",TEXT(A160,"yyyy-mm"))</x:f>
      </x:c>
      <x:c r="E160" s="132"/>
      <x:c r="F160" s="130"/>
      <x:c r="G160" s="130"/>
      <x:c r="H160" s="130"/>
      <x:c r="I160" s="130"/>
      <x:c r="J160" s="130"/>
      <x:c r="K160" s="130"/>
      <x:c r="L160" s="130"/>
      <x:c r="M160" s="131"/>
      <x:c r="N160" s="126" t="str">
        <x:f>IF(A160="","",IF(ABS(R160)&gt;='Assumptions'!$B$10,IF(OR(L160="",M160=""),"HOLD - DUAL APPROVAL","APPROVED"),IF(L160="","HOLD - APPROVAL","APPROVED")))</x:f>
      </x:c>
      <x:c r="O160" s="132"/>
      <x:c r="P160" s="133"/>
      <x:c r="Q160" s="134"/>
      <x:c r="R160" s="103" t="str">
        <x:f>IF(A160="","",P160-Q160)</x:f>
      </x:c>
      <x:c r="S160" s="132"/>
      <x:c r="T160" s="130"/>
      <x:c r="U160" s="130"/>
      <x:c r="V160" s="131"/>
    </x:row>
    <x:row r="161">
      <x:c r="A161" s="129"/>
      <x:c r="B161" s="130"/>
      <x:c r="C161" s="131"/>
      <x:c r="D161" s="15" t="str">
        <x:f>IF(A161="","",TEXT(A161,"yyyy-mm"))</x:f>
      </x:c>
      <x:c r="E161" s="132"/>
      <x:c r="F161" s="130"/>
      <x:c r="G161" s="130"/>
      <x:c r="H161" s="130"/>
      <x:c r="I161" s="130"/>
      <x:c r="J161" s="130"/>
      <x:c r="K161" s="130"/>
      <x:c r="L161" s="130"/>
      <x:c r="M161" s="131"/>
      <x:c r="N161" s="126" t="str">
        <x:f>IF(A161="","",IF(ABS(R161)&gt;='Assumptions'!$B$10,IF(OR(L161="",M161=""),"HOLD - DUAL APPROVAL","APPROVED"),IF(L161="","HOLD - APPROVAL","APPROVED")))</x:f>
      </x:c>
      <x:c r="O161" s="132"/>
      <x:c r="P161" s="133"/>
      <x:c r="Q161" s="134"/>
      <x:c r="R161" s="103" t="str">
        <x:f>IF(A161="","",P161-Q161)</x:f>
      </x:c>
      <x:c r="S161" s="132"/>
      <x:c r="T161" s="130"/>
      <x:c r="U161" s="130"/>
      <x:c r="V161" s="131"/>
    </x:row>
    <x:row r="162">
      <x:c r="A162" s="129"/>
      <x:c r="B162" s="130"/>
      <x:c r="C162" s="131"/>
      <x:c r="D162" s="15" t="str">
        <x:f>IF(A162="","",TEXT(A162,"yyyy-mm"))</x:f>
      </x:c>
      <x:c r="E162" s="132"/>
      <x:c r="F162" s="130"/>
      <x:c r="G162" s="130"/>
      <x:c r="H162" s="130"/>
      <x:c r="I162" s="130"/>
      <x:c r="J162" s="130"/>
      <x:c r="K162" s="130"/>
      <x:c r="L162" s="130"/>
      <x:c r="M162" s="131"/>
      <x:c r="N162" s="126" t="str">
        <x:f>IF(A162="","",IF(ABS(R162)&gt;='Assumptions'!$B$10,IF(OR(L162="",M162=""),"HOLD - DUAL APPROVAL","APPROVED"),IF(L162="","HOLD - APPROVAL","APPROVED")))</x:f>
      </x:c>
      <x:c r="O162" s="132"/>
      <x:c r="P162" s="133"/>
      <x:c r="Q162" s="134"/>
      <x:c r="R162" s="103" t="str">
        <x:f>IF(A162="","",P162-Q162)</x:f>
      </x:c>
      <x:c r="S162" s="132"/>
      <x:c r="T162" s="130"/>
      <x:c r="U162" s="130"/>
      <x:c r="V162" s="131"/>
    </x:row>
    <x:row r="163">
      <x:c r="A163" s="129"/>
      <x:c r="B163" s="130"/>
      <x:c r="C163" s="131"/>
      <x:c r="D163" s="15" t="str">
        <x:f>IF(A163="","",TEXT(A163,"yyyy-mm"))</x:f>
      </x:c>
      <x:c r="E163" s="132"/>
      <x:c r="F163" s="130"/>
      <x:c r="G163" s="130"/>
      <x:c r="H163" s="130"/>
      <x:c r="I163" s="130"/>
      <x:c r="J163" s="130"/>
      <x:c r="K163" s="130"/>
      <x:c r="L163" s="130"/>
      <x:c r="M163" s="131"/>
      <x:c r="N163" s="126" t="str">
        <x:f>IF(A163="","",IF(ABS(R163)&gt;='Assumptions'!$B$10,IF(OR(L163="",M163=""),"HOLD - DUAL APPROVAL","APPROVED"),IF(L163="","HOLD - APPROVAL","APPROVED")))</x:f>
      </x:c>
      <x:c r="O163" s="132"/>
      <x:c r="P163" s="133"/>
      <x:c r="Q163" s="134"/>
      <x:c r="R163" s="103" t="str">
        <x:f>IF(A163="","",P163-Q163)</x:f>
      </x:c>
      <x:c r="S163" s="132"/>
      <x:c r="T163" s="130"/>
      <x:c r="U163" s="130"/>
      <x:c r="V163" s="131"/>
    </x:row>
    <x:row r="164">
      <x:c r="A164" s="129"/>
      <x:c r="B164" s="130"/>
      <x:c r="C164" s="131"/>
      <x:c r="D164" s="15" t="str">
        <x:f>IF(A164="","",TEXT(A164,"yyyy-mm"))</x:f>
      </x:c>
      <x:c r="E164" s="132"/>
      <x:c r="F164" s="130"/>
      <x:c r="G164" s="130"/>
      <x:c r="H164" s="130"/>
      <x:c r="I164" s="130"/>
      <x:c r="J164" s="130"/>
      <x:c r="K164" s="130"/>
      <x:c r="L164" s="130"/>
      <x:c r="M164" s="131"/>
      <x:c r="N164" s="126" t="str">
        <x:f>IF(A164="","",IF(ABS(R164)&gt;='Assumptions'!$B$10,IF(OR(L164="",M164=""),"HOLD - DUAL APPROVAL","APPROVED"),IF(L164="","HOLD - APPROVAL","APPROVED")))</x:f>
      </x:c>
      <x:c r="O164" s="132"/>
      <x:c r="P164" s="133"/>
      <x:c r="Q164" s="134"/>
      <x:c r="R164" s="103" t="str">
        <x:f>IF(A164="","",P164-Q164)</x:f>
      </x:c>
      <x:c r="S164" s="132"/>
      <x:c r="T164" s="130"/>
      <x:c r="U164" s="130"/>
      <x:c r="V164" s="131"/>
    </x:row>
    <x:row r="165">
      <x:c r="A165" s="129"/>
      <x:c r="B165" s="130"/>
      <x:c r="C165" s="131"/>
      <x:c r="D165" s="15" t="str">
        <x:f>IF(A165="","",TEXT(A165,"yyyy-mm"))</x:f>
      </x:c>
      <x:c r="E165" s="132"/>
      <x:c r="F165" s="130"/>
      <x:c r="G165" s="130"/>
      <x:c r="H165" s="130"/>
      <x:c r="I165" s="130"/>
      <x:c r="J165" s="130"/>
      <x:c r="K165" s="130"/>
      <x:c r="L165" s="130"/>
      <x:c r="M165" s="131"/>
      <x:c r="N165" s="126" t="str">
        <x:f>IF(A165="","",IF(ABS(R165)&gt;='Assumptions'!$B$10,IF(OR(L165="",M165=""),"HOLD - DUAL APPROVAL","APPROVED"),IF(L165="","HOLD - APPROVAL","APPROVED")))</x:f>
      </x:c>
      <x:c r="O165" s="132"/>
      <x:c r="P165" s="133"/>
      <x:c r="Q165" s="134"/>
      <x:c r="R165" s="103" t="str">
        <x:f>IF(A165="","",P165-Q165)</x:f>
      </x:c>
      <x:c r="S165" s="132"/>
      <x:c r="T165" s="130"/>
      <x:c r="U165" s="130"/>
      <x:c r="V165" s="131"/>
    </x:row>
    <x:row r="166">
      <x:c r="A166" s="129"/>
      <x:c r="B166" s="130"/>
      <x:c r="C166" s="131"/>
      <x:c r="D166" s="15" t="str">
        <x:f>IF(A166="","",TEXT(A166,"yyyy-mm"))</x:f>
      </x:c>
      <x:c r="E166" s="132"/>
      <x:c r="F166" s="130"/>
      <x:c r="G166" s="130"/>
      <x:c r="H166" s="130"/>
      <x:c r="I166" s="130"/>
      <x:c r="J166" s="130"/>
      <x:c r="K166" s="130"/>
      <x:c r="L166" s="130"/>
      <x:c r="M166" s="131"/>
      <x:c r="N166" s="126" t="str">
        <x:f>IF(A166="","",IF(ABS(R166)&gt;='Assumptions'!$B$10,IF(OR(L166="",M166=""),"HOLD - DUAL APPROVAL","APPROVED"),IF(L166="","HOLD - APPROVAL","APPROVED")))</x:f>
      </x:c>
      <x:c r="O166" s="132"/>
      <x:c r="P166" s="133"/>
      <x:c r="Q166" s="134"/>
      <x:c r="R166" s="103" t="str">
        <x:f>IF(A166="","",P166-Q166)</x:f>
      </x:c>
      <x:c r="S166" s="132"/>
      <x:c r="T166" s="130"/>
      <x:c r="U166" s="130"/>
      <x:c r="V166" s="131"/>
    </x:row>
    <x:row r="167">
      <x:c r="A167" s="129"/>
      <x:c r="B167" s="130"/>
      <x:c r="C167" s="131"/>
      <x:c r="D167" s="15" t="str">
        <x:f>IF(A167="","",TEXT(A167,"yyyy-mm"))</x:f>
      </x:c>
      <x:c r="E167" s="132"/>
      <x:c r="F167" s="130"/>
      <x:c r="G167" s="130"/>
      <x:c r="H167" s="130"/>
      <x:c r="I167" s="130"/>
      <x:c r="J167" s="130"/>
      <x:c r="K167" s="130"/>
      <x:c r="L167" s="130"/>
      <x:c r="M167" s="131"/>
      <x:c r="N167" s="126" t="str">
        <x:f>IF(A167="","",IF(ABS(R167)&gt;='Assumptions'!$B$10,IF(OR(L167="",M167=""),"HOLD - DUAL APPROVAL","APPROVED"),IF(L167="","HOLD - APPROVAL","APPROVED")))</x:f>
      </x:c>
      <x:c r="O167" s="132"/>
      <x:c r="P167" s="133"/>
      <x:c r="Q167" s="134"/>
      <x:c r="R167" s="103" t="str">
        <x:f>IF(A167="","",P167-Q167)</x:f>
      </x:c>
      <x:c r="S167" s="132"/>
      <x:c r="T167" s="130"/>
      <x:c r="U167" s="130"/>
      <x:c r="V167" s="131"/>
    </x:row>
    <x:row r="168">
      <x:c r="A168" s="129"/>
      <x:c r="B168" s="130"/>
      <x:c r="C168" s="131"/>
      <x:c r="D168" s="15" t="str">
        <x:f>IF(A168="","",TEXT(A168,"yyyy-mm"))</x:f>
      </x:c>
      <x:c r="E168" s="132"/>
      <x:c r="F168" s="130"/>
      <x:c r="G168" s="130"/>
      <x:c r="H168" s="130"/>
      <x:c r="I168" s="130"/>
      <x:c r="J168" s="130"/>
      <x:c r="K168" s="130"/>
      <x:c r="L168" s="130"/>
      <x:c r="M168" s="131"/>
      <x:c r="N168" s="126" t="str">
        <x:f>IF(A168="","",IF(ABS(R168)&gt;='Assumptions'!$B$10,IF(OR(L168="",M168=""),"HOLD - DUAL APPROVAL","APPROVED"),IF(L168="","HOLD - APPROVAL","APPROVED")))</x:f>
      </x:c>
      <x:c r="O168" s="132"/>
      <x:c r="P168" s="133"/>
      <x:c r="Q168" s="134"/>
      <x:c r="R168" s="103" t="str">
        <x:f>IF(A168="","",P168-Q168)</x:f>
      </x:c>
      <x:c r="S168" s="132"/>
      <x:c r="T168" s="130"/>
      <x:c r="U168" s="130"/>
      <x:c r="V168" s="131"/>
    </x:row>
    <x:row r="169">
      <x:c r="A169" s="129"/>
      <x:c r="B169" s="130"/>
      <x:c r="C169" s="131"/>
      <x:c r="D169" s="15" t="str">
        <x:f>IF(A169="","",TEXT(A169,"yyyy-mm"))</x:f>
      </x:c>
      <x:c r="E169" s="132"/>
      <x:c r="F169" s="130"/>
      <x:c r="G169" s="130"/>
      <x:c r="H169" s="130"/>
      <x:c r="I169" s="130"/>
      <x:c r="J169" s="130"/>
      <x:c r="K169" s="130"/>
      <x:c r="L169" s="130"/>
      <x:c r="M169" s="131"/>
      <x:c r="N169" s="126" t="str">
        <x:f>IF(A169="","",IF(ABS(R169)&gt;='Assumptions'!$B$10,IF(OR(L169="",M169=""),"HOLD - DUAL APPROVAL","APPROVED"),IF(L169="","HOLD - APPROVAL","APPROVED")))</x:f>
      </x:c>
      <x:c r="O169" s="132"/>
      <x:c r="P169" s="133"/>
      <x:c r="Q169" s="134"/>
      <x:c r="R169" s="103" t="str">
        <x:f>IF(A169="","",P169-Q169)</x:f>
      </x:c>
      <x:c r="S169" s="132"/>
      <x:c r="T169" s="130"/>
      <x:c r="U169" s="130"/>
      <x:c r="V169" s="131"/>
    </x:row>
    <x:row r="170">
      <x:c r="A170" s="129"/>
      <x:c r="B170" s="130"/>
      <x:c r="C170" s="131"/>
      <x:c r="D170" s="15" t="str">
        <x:f>IF(A170="","",TEXT(A170,"yyyy-mm"))</x:f>
      </x:c>
      <x:c r="E170" s="132"/>
      <x:c r="F170" s="130"/>
      <x:c r="G170" s="130"/>
      <x:c r="H170" s="130"/>
      <x:c r="I170" s="130"/>
      <x:c r="J170" s="130"/>
      <x:c r="K170" s="130"/>
      <x:c r="L170" s="130"/>
      <x:c r="M170" s="131"/>
      <x:c r="N170" s="126" t="str">
        <x:f>IF(A170="","",IF(ABS(R170)&gt;='Assumptions'!$B$10,IF(OR(L170="",M170=""),"HOLD - DUAL APPROVAL","APPROVED"),IF(L170="","HOLD - APPROVAL","APPROVED")))</x:f>
      </x:c>
      <x:c r="O170" s="132"/>
      <x:c r="P170" s="133"/>
      <x:c r="Q170" s="134"/>
      <x:c r="R170" s="103" t="str">
        <x:f>IF(A170="","",P170-Q170)</x:f>
      </x:c>
      <x:c r="S170" s="132"/>
      <x:c r="T170" s="130"/>
      <x:c r="U170" s="130"/>
      <x:c r="V170" s="131"/>
    </x:row>
    <x:row r="171">
      <x:c r="A171" s="129"/>
      <x:c r="B171" s="130"/>
      <x:c r="C171" s="131"/>
      <x:c r="D171" s="15" t="str">
        <x:f>IF(A171="","",TEXT(A171,"yyyy-mm"))</x:f>
      </x:c>
      <x:c r="E171" s="132"/>
      <x:c r="F171" s="130"/>
      <x:c r="G171" s="130"/>
      <x:c r="H171" s="130"/>
      <x:c r="I171" s="130"/>
      <x:c r="J171" s="130"/>
      <x:c r="K171" s="130"/>
      <x:c r="L171" s="130"/>
      <x:c r="M171" s="131"/>
      <x:c r="N171" s="126" t="str">
        <x:f>IF(A171="","",IF(ABS(R171)&gt;='Assumptions'!$B$10,IF(OR(L171="",M171=""),"HOLD - DUAL APPROVAL","APPROVED"),IF(L171="","HOLD - APPROVAL","APPROVED")))</x:f>
      </x:c>
      <x:c r="O171" s="132"/>
      <x:c r="P171" s="133"/>
      <x:c r="Q171" s="134"/>
      <x:c r="R171" s="103" t="str">
        <x:f>IF(A171="","",P171-Q171)</x:f>
      </x:c>
      <x:c r="S171" s="132"/>
      <x:c r="T171" s="130"/>
      <x:c r="U171" s="130"/>
      <x:c r="V171" s="131"/>
    </x:row>
    <x:row r="172">
      <x:c r="A172" s="129"/>
      <x:c r="B172" s="130"/>
      <x:c r="C172" s="131"/>
      <x:c r="D172" s="15" t="str">
        <x:f>IF(A172="","",TEXT(A172,"yyyy-mm"))</x:f>
      </x:c>
      <x:c r="E172" s="132"/>
      <x:c r="F172" s="130"/>
      <x:c r="G172" s="130"/>
      <x:c r="H172" s="130"/>
      <x:c r="I172" s="130"/>
      <x:c r="J172" s="130"/>
      <x:c r="K172" s="130"/>
      <x:c r="L172" s="130"/>
      <x:c r="M172" s="131"/>
      <x:c r="N172" s="126" t="str">
        <x:f>IF(A172="","",IF(ABS(R172)&gt;='Assumptions'!$B$10,IF(OR(L172="",M172=""),"HOLD - DUAL APPROVAL","APPROVED"),IF(L172="","HOLD - APPROVAL","APPROVED")))</x:f>
      </x:c>
      <x:c r="O172" s="132"/>
      <x:c r="P172" s="133"/>
      <x:c r="Q172" s="134"/>
      <x:c r="R172" s="103" t="str">
        <x:f>IF(A172="","",P172-Q172)</x:f>
      </x:c>
      <x:c r="S172" s="132"/>
      <x:c r="T172" s="130"/>
      <x:c r="U172" s="130"/>
      <x:c r="V172" s="131"/>
    </x:row>
    <x:row r="173">
      <x:c r="A173" s="129"/>
      <x:c r="B173" s="130"/>
      <x:c r="C173" s="131"/>
      <x:c r="D173" s="15" t="str">
        <x:f>IF(A173="","",TEXT(A173,"yyyy-mm"))</x:f>
      </x:c>
      <x:c r="E173" s="132"/>
      <x:c r="F173" s="130"/>
      <x:c r="G173" s="130"/>
      <x:c r="H173" s="130"/>
      <x:c r="I173" s="130"/>
      <x:c r="J173" s="130"/>
      <x:c r="K173" s="130"/>
      <x:c r="L173" s="130"/>
      <x:c r="M173" s="131"/>
      <x:c r="N173" s="126" t="str">
        <x:f>IF(A173="","",IF(ABS(R173)&gt;='Assumptions'!$B$10,IF(OR(L173="",M173=""),"HOLD - DUAL APPROVAL","APPROVED"),IF(L173="","HOLD - APPROVAL","APPROVED")))</x:f>
      </x:c>
      <x:c r="O173" s="132"/>
      <x:c r="P173" s="133"/>
      <x:c r="Q173" s="134"/>
      <x:c r="R173" s="103" t="str">
        <x:f>IF(A173="","",P173-Q173)</x:f>
      </x:c>
      <x:c r="S173" s="132"/>
      <x:c r="T173" s="130"/>
      <x:c r="U173" s="130"/>
      <x:c r="V173" s="131"/>
    </x:row>
    <x:row r="174">
      <x:c r="A174" s="129"/>
      <x:c r="B174" s="130"/>
      <x:c r="C174" s="131"/>
      <x:c r="D174" s="15" t="str">
        <x:f>IF(A174="","",TEXT(A174,"yyyy-mm"))</x:f>
      </x:c>
      <x:c r="E174" s="132"/>
      <x:c r="F174" s="130"/>
      <x:c r="G174" s="130"/>
      <x:c r="H174" s="130"/>
      <x:c r="I174" s="130"/>
      <x:c r="J174" s="130"/>
      <x:c r="K174" s="130"/>
      <x:c r="L174" s="130"/>
      <x:c r="M174" s="131"/>
      <x:c r="N174" s="126" t="str">
        <x:f>IF(A174="","",IF(ABS(R174)&gt;='Assumptions'!$B$10,IF(OR(L174="",M174=""),"HOLD - DUAL APPROVAL","APPROVED"),IF(L174="","HOLD - APPROVAL","APPROVED")))</x:f>
      </x:c>
      <x:c r="O174" s="132"/>
      <x:c r="P174" s="133"/>
      <x:c r="Q174" s="134"/>
      <x:c r="R174" s="103" t="str">
        <x:f>IF(A174="","",P174-Q174)</x:f>
      </x:c>
      <x:c r="S174" s="132"/>
      <x:c r="T174" s="130"/>
      <x:c r="U174" s="130"/>
      <x:c r="V174" s="131"/>
    </x:row>
    <x:row r="175">
      <x:c r="A175" s="129"/>
      <x:c r="B175" s="130"/>
      <x:c r="C175" s="131"/>
      <x:c r="D175" s="15" t="str">
        <x:f>IF(A175="","",TEXT(A175,"yyyy-mm"))</x:f>
      </x:c>
      <x:c r="E175" s="132"/>
      <x:c r="F175" s="130"/>
      <x:c r="G175" s="130"/>
      <x:c r="H175" s="130"/>
      <x:c r="I175" s="130"/>
      <x:c r="J175" s="130"/>
      <x:c r="K175" s="130"/>
      <x:c r="L175" s="130"/>
      <x:c r="M175" s="131"/>
      <x:c r="N175" s="126" t="str">
        <x:f>IF(A175="","",IF(ABS(R175)&gt;='Assumptions'!$B$10,IF(OR(L175="",M175=""),"HOLD - DUAL APPROVAL","APPROVED"),IF(L175="","HOLD - APPROVAL","APPROVED")))</x:f>
      </x:c>
      <x:c r="O175" s="132"/>
      <x:c r="P175" s="133"/>
      <x:c r="Q175" s="134"/>
      <x:c r="R175" s="103" t="str">
        <x:f>IF(A175="","",P175-Q175)</x:f>
      </x:c>
      <x:c r="S175" s="132"/>
      <x:c r="T175" s="130"/>
      <x:c r="U175" s="130"/>
      <x:c r="V175" s="131"/>
    </x:row>
    <x:row r="176">
      <x:c r="A176" s="129"/>
      <x:c r="B176" s="130"/>
      <x:c r="C176" s="131"/>
      <x:c r="D176" s="15" t="str">
        <x:f>IF(A176="","",TEXT(A176,"yyyy-mm"))</x:f>
      </x:c>
      <x:c r="E176" s="132"/>
      <x:c r="F176" s="130"/>
      <x:c r="G176" s="130"/>
      <x:c r="H176" s="130"/>
      <x:c r="I176" s="130"/>
      <x:c r="J176" s="130"/>
      <x:c r="K176" s="130"/>
      <x:c r="L176" s="130"/>
      <x:c r="M176" s="131"/>
      <x:c r="N176" s="126" t="str">
        <x:f>IF(A176="","",IF(ABS(R176)&gt;='Assumptions'!$B$10,IF(OR(L176="",M176=""),"HOLD - DUAL APPROVAL","APPROVED"),IF(L176="","HOLD - APPROVAL","APPROVED")))</x:f>
      </x:c>
      <x:c r="O176" s="132"/>
      <x:c r="P176" s="133"/>
      <x:c r="Q176" s="134"/>
      <x:c r="R176" s="103" t="str">
        <x:f>IF(A176="","",P176-Q176)</x:f>
      </x:c>
      <x:c r="S176" s="132"/>
      <x:c r="T176" s="130"/>
      <x:c r="U176" s="130"/>
      <x:c r="V176" s="131"/>
    </x:row>
    <x:row r="177">
      <x:c r="A177" s="129"/>
      <x:c r="B177" s="130"/>
      <x:c r="C177" s="131"/>
      <x:c r="D177" s="15" t="str">
        <x:f>IF(A177="","",TEXT(A177,"yyyy-mm"))</x:f>
      </x:c>
      <x:c r="E177" s="132"/>
      <x:c r="F177" s="130"/>
      <x:c r="G177" s="130"/>
      <x:c r="H177" s="130"/>
      <x:c r="I177" s="130"/>
      <x:c r="J177" s="130"/>
      <x:c r="K177" s="130"/>
      <x:c r="L177" s="130"/>
      <x:c r="M177" s="131"/>
      <x:c r="N177" s="126" t="str">
        <x:f>IF(A177="","",IF(ABS(R177)&gt;='Assumptions'!$B$10,IF(OR(L177="",M177=""),"HOLD - DUAL APPROVAL","APPROVED"),IF(L177="","HOLD - APPROVAL","APPROVED")))</x:f>
      </x:c>
      <x:c r="O177" s="132"/>
      <x:c r="P177" s="133"/>
      <x:c r="Q177" s="134"/>
      <x:c r="R177" s="103" t="str">
        <x:f>IF(A177="","",P177-Q177)</x:f>
      </x:c>
      <x:c r="S177" s="132"/>
      <x:c r="T177" s="130"/>
      <x:c r="U177" s="130"/>
      <x:c r="V177" s="131"/>
    </x:row>
    <x:row r="178">
      <x:c r="A178" s="129"/>
      <x:c r="B178" s="130"/>
      <x:c r="C178" s="131"/>
      <x:c r="D178" s="15" t="str">
        <x:f>IF(A178="","",TEXT(A178,"yyyy-mm"))</x:f>
      </x:c>
      <x:c r="E178" s="132"/>
      <x:c r="F178" s="130"/>
      <x:c r="G178" s="130"/>
      <x:c r="H178" s="130"/>
      <x:c r="I178" s="130"/>
      <x:c r="J178" s="130"/>
      <x:c r="K178" s="130"/>
      <x:c r="L178" s="130"/>
      <x:c r="M178" s="131"/>
      <x:c r="N178" s="126" t="str">
        <x:f>IF(A178="","",IF(ABS(R178)&gt;='Assumptions'!$B$10,IF(OR(L178="",M178=""),"HOLD - DUAL APPROVAL","APPROVED"),IF(L178="","HOLD - APPROVAL","APPROVED")))</x:f>
      </x:c>
      <x:c r="O178" s="132"/>
      <x:c r="P178" s="133"/>
      <x:c r="Q178" s="134"/>
      <x:c r="R178" s="103" t="str">
        <x:f>IF(A178="","",P178-Q178)</x:f>
      </x:c>
      <x:c r="S178" s="132"/>
      <x:c r="T178" s="130"/>
      <x:c r="U178" s="130"/>
      <x:c r="V178" s="131"/>
    </x:row>
    <x:row r="179">
      <x:c r="A179" s="129"/>
      <x:c r="B179" s="130"/>
      <x:c r="C179" s="131"/>
      <x:c r="D179" s="15" t="str">
        <x:f>IF(A179="","",TEXT(A179,"yyyy-mm"))</x:f>
      </x:c>
      <x:c r="E179" s="132"/>
      <x:c r="F179" s="130"/>
      <x:c r="G179" s="130"/>
      <x:c r="H179" s="130"/>
      <x:c r="I179" s="130"/>
      <x:c r="J179" s="130"/>
      <x:c r="K179" s="130"/>
      <x:c r="L179" s="130"/>
      <x:c r="M179" s="131"/>
      <x:c r="N179" s="126" t="str">
        <x:f>IF(A179="","",IF(ABS(R179)&gt;='Assumptions'!$B$10,IF(OR(L179="",M179=""),"HOLD - DUAL APPROVAL","APPROVED"),IF(L179="","HOLD - APPROVAL","APPROVED")))</x:f>
      </x:c>
      <x:c r="O179" s="132"/>
      <x:c r="P179" s="133"/>
      <x:c r="Q179" s="134"/>
      <x:c r="R179" s="103" t="str">
        <x:f>IF(A179="","",P179-Q179)</x:f>
      </x:c>
      <x:c r="S179" s="132"/>
      <x:c r="T179" s="130"/>
      <x:c r="U179" s="130"/>
      <x:c r="V179" s="131"/>
    </x:row>
    <x:row r="180">
      <x:c r="A180" s="129"/>
      <x:c r="B180" s="130"/>
      <x:c r="C180" s="131"/>
      <x:c r="D180" s="15" t="str">
        <x:f>IF(A180="","",TEXT(A180,"yyyy-mm"))</x:f>
      </x:c>
      <x:c r="E180" s="132"/>
      <x:c r="F180" s="130"/>
      <x:c r="G180" s="130"/>
      <x:c r="H180" s="130"/>
      <x:c r="I180" s="130"/>
      <x:c r="J180" s="130"/>
      <x:c r="K180" s="130"/>
      <x:c r="L180" s="130"/>
      <x:c r="M180" s="131"/>
      <x:c r="N180" s="126" t="str">
        <x:f>IF(A180="","",IF(ABS(R180)&gt;='Assumptions'!$B$10,IF(OR(L180="",M180=""),"HOLD - DUAL APPROVAL","APPROVED"),IF(L180="","HOLD - APPROVAL","APPROVED")))</x:f>
      </x:c>
      <x:c r="O180" s="132"/>
      <x:c r="P180" s="133"/>
      <x:c r="Q180" s="134"/>
      <x:c r="R180" s="103" t="str">
        <x:f>IF(A180="","",P180-Q180)</x:f>
      </x:c>
      <x:c r="S180" s="132"/>
      <x:c r="T180" s="130"/>
      <x:c r="U180" s="130"/>
      <x:c r="V180" s="131"/>
    </x:row>
    <x:row r="181">
      <x:c r="A181" s="129"/>
      <x:c r="B181" s="130"/>
      <x:c r="C181" s="131"/>
      <x:c r="D181" s="15" t="str">
        <x:f>IF(A181="","",TEXT(A181,"yyyy-mm"))</x:f>
      </x:c>
      <x:c r="E181" s="132"/>
      <x:c r="F181" s="130"/>
      <x:c r="G181" s="130"/>
      <x:c r="H181" s="130"/>
      <x:c r="I181" s="130"/>
      <x:c r="J181" s="130"/>
      <x:c r="K181" s="130"/>
      <x:c r="L181" s="130"/>
      <x:c r="M181" s="131"/>
      <x:c r="N181" s="126" t="str">
        <x:f>IF(A181="","",IF(ABS(R181)&gt;='Assumptions'!$B$10,IF(OR(L181="",M181=""),"HOLD - DUAL APPROVAL","APPROVED"),IF(L181="","HOLD - APPROVAL","APPROVED")))</x:f>
      </x:c>
      <x:c r="O181" s="132"/>
      <x:c r="P181" s="133"/>
      <x:c r="Q181" s="134"/>
      <x:c r="R181" s="103" t="str">
        <x:f>IF(A181="","",P181-Q181)</x:f>
      </x:c>
      <x:c r="S181" s="132"/>
      <x:c r="T181" s="130"/>
      <x:c r="U181" s="130"/>
      <x:c r="V181" s="131"/>
    </x:row>
    <x:row r="182">
      <x:c r="A182" s="129"/>
      <x:c r="B182" s="130"/>
      <x:c r="C182" s="131"/>
      <x:c r="D182" s="15" t="str">
        <x:f>IF(A182="","",TEXT(A182,"yyyy-mm"))</x:f>
      </x:c>
      <x:c r="E182" s="132"/>
      <x:c r="F182" s="130"/>
      <x:c r="G182" s="130"/>
      <x:c r="H182" s="130"/>
      <x:c r="I182" s="130"/>
      <x:c r="J182" s="130"/>
      <x:c r="K182" s="130"/>
      <x:c r="L182" s="130"/>
      <x:c r="M182" s="131"/>
      <x:c r="N182" s="126" t="str">
        <x:f>IF(A182="","",IF(ABS(R182)&gt;='Assumptions'!$B$10,IF(OR(L182="",M182=""),"HOLD - DUAL APPROVAL","APPROVED"),IF(L182="","HOLD - APPROVAL","APPROVED")))</x:f>
      </x:c>
      <x:c r="O182" s="132"/>
      <x:c r="P182" s="133"/>
      <x:c r="Q182" s="134"/>
      <x:c r="R182" s="103" t="str">
        <x:f>IF(A182="","",P182-Q182)</x:f>
      </x:c>
      <x:c r="S182" s="132"/>
      <x:c r="T182" s="130"/>
      <x:c r="U182" s="130"/>
      <x:c r="V182" s="131"/>
    </x:row>
    <x:row r="183">
      <x:c r="A183" s="129"/>
      <x:c r="B183" s="130"/>
      <x:c r="C183" s="131"/>
      <x:c r="D183" s="15" t="str">
        <x:f>IF(A183="","",TEXT(A183,"yyyy-mm"))</x:f>
      </x:c>
      <x:c r="E183" s="132"/>
      <x:c r="F183" s="130"/>
      <x:c r="G183" s="130"/>
      <x:c r="H183" s="130"/>
      <x:c r="I183" s="130"/>
      <x:c r="J183" s="130"/>
      <x:c r="K183" s="130"/>
      <x:c r="L183" s="130"/>
      <x:c r="M183" s="131"/>
      <x:c r="N183" s="126" t="str">
        <x:f>IF(A183="","",IF(ABS(R183)&gt;='Assumptions'!$B$10,IF(OR(L183="",M183=""),"HOLD - DUAL APPROVAL","APPROVED"),IF(L183="","HOLD - APPROVAL","APPROVED")))</x:f>
      </x:c>
      <x:c r="O183" s="132"/>
      <x:c r="P183" s="133"/>
      <x:c r="Q183" s="134"/>
      <x:c r="R183" s="103" t="str">
        <x:f>IF(A183="","",P183-Q183)</x:f>
      </x:c>
      <x:c r="S183" s="132"/>
      <x:c r="T183" s="130"/>
      <x:c r="U183" s="130"/>
      <x:c r="V183" s="131"/>
    </x:row>
    <x:row r="184">
      <x:c r="A184" s="129"/>
      <x:c r="B184" s="130"/>
      <x:c r="C184" s="131"/>
      <x:c r="D184" s="15" t="str">
        <x:f>IF(A184="","",TEXT(A184,"yyyy-mm"))</x:f>
      </x:c>
      <x:c r="E184" s="132"/>
      <x:c r="F184" s="130"/>
      <x:c r="G184" s="130"/>
      <x:c r="H184" s="130"/>
      <x:c r="I184" s="130"/>
      <x:c r="J184" s="130"/>
      <x:c r="K184" s="130"/>
      <x:c r="L184" s="130"/>
      <x:c r="M184" s="131"/>
      <x:c r="N184" s="126" t="str">
        <x:f>IF(A184="","",IF(ABS(R184)&gt;='Assumptions'!$B$10,IF(OR(L184="",M184=""),"HOLD - DUAL APPROVAL","APPROVED"),IF(L184="","HOLD - APPROVAL","APPROVED")))</x:f>
      </x:c>
      <x:c r="O184" s="132"/>
      <x:c r="P184" s="133"/>
      <x:c r="Q184" s="134"/>
      <x:c r="R184" s="103" t="str">
        <x:f>IF(A184="","",P184-Q184)</x:f>
      </x:c>
      <x:c r="S184" s="132"/>
      <x:c r="T184" s="130"/>
      <x:c r="U184" s="130"/>
      <x:c r="V184" s="131"/>
    </x:row>
    <x:row r="185">
      <x:c r="A185" s="129"/>
      <x:c r="B185" s="130"/>
      <x:c r="C185" s="131"/>
      <x:c r="D185" s="15" t="str">
        <x:f>IF(A185="","",TEXT(A185,"yyyy-mm"))</x:f>
      </x:c>
      <x:c r="E185" s="132"/>
      <x:c r="F185" s="130"/>
      <x:c r="G185" s="130"/>
      <x:c r="H185" s="130"/>
      <x:c r="I185" s="130"/>
      <x:c r="J185" s="130"/>
      <x:c r="K185" s="130"/>
      <x:c r="L185" s="130"/>
      <x:c r="M185" s="131"/>
      <x:c r="N185" s="126" t="str">
        <x:f>IF(A185="","",IF(ABS(R185)&gt;='Assumptions'!$B$10,IF(OR(L185="",M185=""),"HOLD - DUAL APPROVAL","APPROVED"),IF(L185="","HOLD - APPROVAL","APPROVED")))</x:f>
      </x:c>
      <x:c r="O185" s="132"/>
      <x:c r="P185" s="133"/>
      <x:c r="Q185" s="134"/>
      <x:c r="R185" s="103" t="str">
        <x:f>IF(A185="","",P185-Q185)</x:f>
      </x:c>
      <x:c r="S185" s="132"/>
      <x:c r="T185" s="130"/>
      <x:c r="U185" s="130"/>
      <x:c r="V185" s="131"/>
    </x:row>
    <x:row r="186">
      <x:c r="A186" s="129"/>
      <x:c r="B186" s="130"/>
      <x:c r="C186" s="131"/>
      <x:c r="D186" s="15" t="str">
        <x:f>IF(A186="","",TEXT(A186,"yyyy-mm"))</x:f>
      </x:c>
      <x:c r="E186" s="132"/>
      <x:c r="F186" s="130"/>
      <x:c r="G186" s="130"/>
      <x:c r="H186" s="130"/>
      <x:c r="I186" s="130"/>
      <x:c r="J186" s="130"/>
      <x:c r="K186" s="130"/>
      <x:c r="L186" s="130"/>
      <x:c r="M186" s="131"/>
      <x:c r="N186" s="126" t="str">
        <x:f>IF(A186="","",IF(ABS(R186)&gt;='Assumptions'!$B$10,IF(OR(L186="",M186=""),"HOLD - DUAL APPROVAL","APPROVED"),IF(L186="","HOLD - APPROVAL","APPROVED")))</x:f>
      </x:c>
      <x:c r="O186" s="132"/>
      <x:c r="P186" s="133"/>
      <x:c r="Q186" s="134"/>
      <x:c r="R186" s="103" t="str">
        <x:f>IF(A186="","",P186-Q186)</x:f>
      </x:c>
      <x:c r="S186" s="132"/>
      <x:c r="T186" s="130"/>
      <x:c r="U186" s="130"/>
      <x:c r="V186" s="131"/>
    </x:row>
    <x:row r="187">
      <x:c r="A187" s="129"/>
      <x:c r="B187" s="130"/>
      <x:c r="C187" s="131"/>
      <x:c r="D187" s="15" t="str">
        <x:f>IF(A187="","",TEXT(A187,"yyyy-mm"))</x:f>
      </x:c>
      <x:c r="E187" s="132"/>
      <x:c r="F187" s="130"/>
      <x:c r="G187" s="130"/>
      <x:c r="H187" s="130"/>
      <x:c r="I187" s="130"/>
      <x:c r="J187" s="130"/>
      <x:c r="K187" s="130"/>
      <x:c r="L187" s="130"/>
      <x:c r="M187" s="131"/>
      <x:c r="N187" s="126" t="str">
        <x:f>IF(A187="","",IF(ABS(R187)&gt;='Assumptions'!$B$10,IF(OR(L187="",M187=""),"HOLD - DUAL APPROVAL","APPROVED"),IF(L187="","HOLD - APPROVAL","APPROVED")))</x:f>
      </x:c>
      <x:c r="O187" s="132"/>
      <x:c r="P187" s="133"/>
      <x:c r="Q187" s="134"/>
      <x:c r="R187" s="103" t="str">
        <x:f>IF(A187="","",P187-Q187)</x:f>
      </x:c>
      <x:c r="S187" s="132"/>
      <x:c r="T187" s="130"/>
      <x:c r="U187" s="130"/>
      <x:c r="V187" s="131"/>
    </x:row>
    <x:row r="188">
      <x:c r="A188" s="129"/>
      <x:c r="B188" s="130"/>
      <x:c r="C188" s="131"/>
      <x:c r="D188" s="15" t="str">
        <x:f>IF(A188="","",TEXT(A188,"yyyy-mm"))</x:f>
      </x:c>
      <x:c r="E188" s="132"/>
      <x:c r="F188" s="130"/>
      <x:c r="G188" s="130"/>
      <x:c r="H188" s="130"/>
      <x:c r="I188" s="130"/>
      <x:c r="J188" s="130"/>
      <x:c r="K188" s="130"/>
      <x:c r="L188" s="130"/>
      <x:c r="M188" s="131"/>
      <x:c r="N188" s="126" t="str">
        <x:f>IF(A188="","",IF(ABS(R188)&gt;='Assumptions'!$B$10,IF(OR(L188="",M188=""),"HOLD - DUAL APPROVAL","APPROVED"),IF(L188="","HOLD - APPROVAL","APPROVED")))</x:f>
      </x:c>
      <x:c r="O188" s="132"/>
      <x:c r="P188" s="133"/>
      <x:c r="Q188" s="134"/>
      <x:c r="R188" s="103" t="str">
        <x:f>IF(A188="","",P188-Q188)</x:f>
      </x:c>
      <x:c r="S188" s="132"/>
      <x:c r="T188" s="130"/>
      <x:c r="U188" s="130"/>
      <x:c r="V188" s="131"/>
    </x:row>
    <x:row r="189">
      <x:c r="A189" s="129"/>
      <x:c r="B189" s="130"/>
      <x:c r="C189" s="131"/>
      <x:c r="D189" s="15" t="str">
        <x:f>IF(A189="","",TEXT(A189,"yyyy-mm"))</x:f>
      </x:c>
      <x:c r="E189" s="132"/>
      <x:c r="F189" s="130"/>
      <x:c r="G189" s="130"/>
      <x:c r="H189" s="130"/>
      <x:c r="I189" s="130"/>
      <x:c r="J189" s="130"/>
      <x:c r="K189" s="130"/>
      <x:c r="L189" s="130"/>
      <x:c r="M189" s="131"/>
      <x:c r="N189" s="126" t="str">
        <x:f>IF(A189="","",IF(ABS(R189)&gt;='Assumptions'!$B$10,IF(OR(L189="",M189=""),"HOLD - DUAL APPROVAL","APPROVED"),IF(L189="","HOLD - APPROVAL","APPROVED")))</x:f>
      </x:c>
      <x:c r="O189" s="132"/>
      <x:c r="P189" s="133"/>
      <x:c r="Q189" s="134"/>
      <x:c r="R189" s="103" t="str">
        <x:f>IF(A189="","",P189-Q189)</x:f>
      </x:c>
      <x:c r="S189" s="132"/>
      <x:c r="T189" s="130"/>
      <x:c r="U189" s="130"/>
      <x:c r="V189" s="131"/>
    </x:row>
    <x:row r="190">
      <x:c r="A190" s="129"/>
      <x:c r="B190" s="130"/>
      <x:c r="C190" s="131"/>
      <x:c r="D190" s="15" t="str">
        <x:f>IF(A190="","",TEXT(A190,"yyyy-mm"))</x:f>
      </x:c>
      <x:c r="E190" s="132"/>
      <x:c r="F190" s="130"/>
      <x:c r="G190" s="130"/>
      <x:c r="H190" s="130"/>
      <x:c r="I190" s="130"/>
      <x:c r="J190" s="130"/>
      <x:c r="K190" s="130"/>
      <x:c r="L190" s="130"/>
      <x:c r="M190" s="131"/>
      <x:c r="N190" s="126" t="str">
        <x:f>IF(A190="","",IF(ABS(R190)&gt;='Assumptions'!$B$10,IF(OR(L190="",M190=""),"HOLD - DUAL APPROVAL","APPROVED"),IF(L190="","HOLD - APPROVAL","APPROVED")))</x:f>
      </x:c>
      <x:c r="O190" s="132"/>
      <x:c r="P190" s="133"/>
      <x:c r="Q190" s="134"/>
      <x:c r="R190" s="103" t="str">
        <x:f>IF(A190="","",P190-Q190)</x:f>
      </x:c>
      <x:c r="S190" s="132"/>
      <x:c r="T190" s="130"/>
      <x:c r="U190" s="130"/>
      <x:c r="V190" s="131"/>
    </x:row>
    <x:row r="191">
      <x:c r="A191" s="129"/>
      <x:c r="B191" s="130"/>
      <x:c r="C191" s="131"/>
      <x:c r="D191" s="15" t="str">
        <x:f>IF(A191="","",TEXT(A191,"yyyy-mm"))</x:f>
      </x:c>
      <x:c r="E191" s="132"/>
      <x:c r="F191" s="130"/>
      <x:c r="G191" s="130"/>
      <x:c r="H191" s="130"/>
      <x:c r="I191" s="130"/>
      <x:c r="J191" s="130"/>
      <x:c r="K191" s="130"/>
      <x:c r="L191" s="130"/>
      <x:c r="M191" s="131"/>
      <x:c r="N191" s="126" t="str">
        <x:f>IF(A191="","",IF(ABS(R191)&gt;='Assumptions'!$B$10,IF(OR(L191="",M191=""),"HOLD - DUAL APPROVAL","APPROVED"),IF(L191="","HOLD - APPROVAL","APPROVED")))</x:f>
      </x:c>
      <x:c r="O191" s="132"/>
      <x:c r="P191" s="133"/>
      <x:c r="Q191" s="134"/>
      <x:c r="R191" s="103" t="str">
        <x:f>IF(A191="","",P191-Q191)</x:f>
      </x:c>
      <x:c r="S191" s="132"/>
      <x:c r="T191" s="130"/>
      <x:c r="U191" s="130"/>
      <x:c r="V191" s="131"/>
    </x:row>
    <x:row r="192">
      <x:c r="A192" s="129"/>
      <x:c r="B192" s="130"/>
      <x:c r="C192" s="131"/>
      <x:c r="D192" s="15" t="str">
        <x:f>IF(A192="","",TEXT(A192,"yyyy-mm"))</x:f>
      </x:c>
      <x:c r="E192" s="132"/>
      <x:c r="F192" s="130"/>
      <x:c r="G192" s="130"/>
      <x:c r="H192" s="130"/>
      <x:c r="I192" s="130"/>
      <x:c r="J192" s="130"/>
      <x:c r="K192" s="130"/>
      <x:c r="L192" s="130"/>
      <x:c r="M192" s="131"/>
      <x:c r="N192" s="126" t="str">
        <x:f>IF(A192="","",IF(ABS(R192)&gt;='Assumptions'!$B$10,IF(OR(L192="",M192=""),"HOLD - DUAL APPROVAL","APPROVED"),IF(L192="","HOLD - APPROVAL","APPROVED")))</x:f>
      </x:c>
      <x:c r="O192" s="132"/>
      <x:c r="P192" s="133"/>
      <x:c r="Q192" s="134"/>
      <x:c r="R192" s="103" t="str">
        <x:f>IF(A192="","",P192-Q192)</x:f>
      </x:c>
      <x:c r="S192" s="132"/>
      <x:c r="T192" s="130"/>
      <x:c r="U192" s="130"/>
      <x:c r="V192" s="131"/>
    </x:row>
    <x:row r="193">
      <x:c r="A193" s="129"/>
      <x:c r="B193" s="130"/>
      <x:c r="C193" s="131"/>
      <x:c r="D193" s="15" t="str">
        <x:f>IF(A193="","",TEXT(A193,"yyyy-mm"))</x:f>
      </x:c>
      <x:c r="E193" s="132"/>
      <x:c r="F193" s="130"/>
      <x:c r="G193" s="130"/>
      <x:c r="H193" s="130"/>
      <x:c r="I193" s="130"/>
      <x:c r="J193" s="130"/>
      <x:c r="K193" s="130"/>
      <x:c r="L193" s="130"/>
      <x:c r="M193" s="131"/>
      <x:c r="N193" s="126" t="str">
        <x:f>IF(A193="","",IF(ABS(R193)&gt;='Assumptions'!$B$10,IF(OR(L193="",M193=""),"HOLD - DUAL APPROVAL","APPROVED"),IF(L193="","HOLD - APPROVAL","APPROVED")))</x:f>
      </x:c>
      <x:c r="O193" s="132"/>
      <x:c r="P193" s="133"/>
      <x:c r="Q193" s="134"/>
      <x:c r="R193" s="103" t="str">
        <x:f>IF(A193="","",P193-Q193)</x:f>
      </x:c>
      <x:c r="S193" s="132"/>
      <x:c r="T193" s="130"/>
      <x:c r="U193" s="130"/>
      <x:c r="V193" s="131"/>
    </x:row>
    <x:row r="194">
      <x:c r="A194" s="129"/>
      <x:c r="B194" s="130"/>
      <x:c r="C194" s="131"/>
      <x:c r="D194" s="15" t="str">
        <x:f>IF(A194="","",TEXT(A194,"yyyy-mm"))</x:f>
      </x:c>
      <x:c r="E194" s="132"/>
      <x:c r="F194" s="130"/>
      <x:c r="G194" s="130"/>
      <x:c r="H194" s="130"/>
      <x:c r="I194" s="130"/>
      <x:c r="J194" s="130"/>
      <x:c r="K194" s="130"/>
      <x:c r="L194" s="130"/>
      <x:c r="M194" s="131"/>
      <x:c r="N194" s="126" t="str">
        <x:f>IF(A194="","",IF(ABS(R194)&gt;='Assumptions'!$B$10,IF(OR(L194="",M194=""),"HOLD - DUAL APPROVAL","APPROVED"),IF(L194="","HOLD - APPROVAL","APPROVED")))</x:f>
      </x:c>
      <x:c r="O194" s="132"/>
      <x:c r="P194" s="133"/>
      <x:c r="Q194" s="134"/>
      <x:c r="R194" s="103" t="str">
        <x:f>IF(A194="","",P194-Q194)</x:f>
      </x:c>
      <x:c r="S194" s="132"/>
      <x:c r="T194" s="130"/>
      <x:c r="U194" s="130"/>
      <x:c r="V194" s="131"/>
    </x:row>
    <x:row r="195">
      <x:c r="A195" s="129"/>
      <x:c r="B195" s="130"/>
      <x:c r="C195" s="131"/>
      <x:c r="D195" s="15" t="str">
        <x:f>IF(A195="","",TEXT(A195,"yyyy-mm"))</x:f>
      </x:c>
      <x:c r="E195" s="132"/>
      <x:c r="F195" s="130"/>
      <x:c r="G195" s="130"/>
      <x:c r="H195" s="130"/>
      <x:c r="I195" s="130"/>
      <x:c r="J195" s="130"/>
      <x:c r="K195" s="130"/>
      <x:c r="L195" s="130"/>
      <x:c r="M195" s="131"/>
      <x:c r="N195" s="126" t="str">
        <x:f>IF(A195="","",IF(ABS(R195)&gt;='Assumptions'!$B$10,IF(OR(L195="",M195=""),"HOLD - DUAL APPROVAL","APPROVED"),IF(L195="","HOLD - APPROVAL","APPROVED")))</x:f>
      </x:c>
      <x:c r="O195" s="132"/>
      <x:c r="P195" s="133"/>
      <x:c r="Q195" s="134"/>
      <x:c r="R195" s="103" t="str">
        <x:f>IF(A195="","",P195-Q195)</x:f>
      </x:c>
      <x:c r="S195" s="132"/>
      <x:c r="T195" s="130"/>
      <x:c r="U195" s="130"/>
      <x:c r="V195" s="131"/>
    </x:row>
    <x:row r="196">
      <x:c r="A196" s="129"/>
      <x:c r="B196" s="130"/>
      <x:c r="C196" s="131"/>
      <x:c r="D196" s="15" t="str">
        <x:f>IF(A196="","",TEXT(A196,"yyyy-mm"))</x:f>
      </x:c>
      <x:c r="E196" s="132"/>
      <x:c r="F196" s="130"/>
      <x:c r="G196" s="130"/>
      <x:c r="H196" s="130"/>
      <x:c r="I196" s="130"/>
      <x:c r="J196" s="130"/>
      <x:c r="K196" s="130"/>
      <x:c r="L196" s="130"/>
      <x:c r="M196" s="131"/>
      <x:c r="N196" s="126" t="str">
        <x:f>IF(A196="","",IF(ABS(R196)&gt;='Assumptions'!$B$10,IF(OR(L196="",M196=""),"HOLD - DUAL APPROVAL","APPROVED"),IF(L196="","HOLD - APPROVAL","APPROVED")))</x:f>
      </x:c>
      <x:c r="O196" s="132"/>
      <x:c r="P196" s="133"/>
      <x:c r="Q196" s="134"/>
      <x:c r="R196" s="103" t="str">
        <x:f>IF(A196="","",P196-Q196)</x:f>
      </x:c>
      <x:c r="S196" s="132"/>
      <x:c r="T196" s="130"/>
      <x:c r="U196" s="130"/>
      <x:c r="V196" s="131"/>
    </x:row>
    <x:row r="197">
      <x:c r="A197" s="129"/>
      <x:c r="B197" s="130"/>
      <x:c r="C197" s="131"/>
      <x:c r="D197" s="15" t="str">
        <x:f>IF(A197="","",TEXT(A197,"yyyy-mm"))</x:f>
      </x:c>
      <x:c r="E197" s="132"/>
      <x:c r="F197" s="130"/>
      <x:c r="G197" s="130"/>
      <x:c r="H197" s="130"/>
      <x:c r="I197" s="130"/>
      <x:c r="J197" s="130"/>
      <x:c r="K197" s="130"/>
      <x:c r="L197" s="130"/>
      <x:c r="M197" s="131"/>
      <x:c r="N197" s="126" t="str">
        <x:f>IF(A197="","",IF(ABS(R197)&gt;='Assumptions'!$B$10,IF(OR(L197="",M197=""),"HOLD - DUAL APPROVAL","APPROVED"),IF(L197="","HOLD - APPROVAL","APPROVED")))</x:f>
      </x:c>
      <x:c r="O197" s="132"/>
      <x:c r="P197" s="133"/>
      <x:c r="Q197" s="134"/>
      <x:c r="R197" s="103" t="str">
        <x:f>IF(A197="","",P197-Q197)</x:f>
      </x:c>
      <x:c r="S197" s="132"/>
      <x:c r="T197" s="130"/>
      <x:c r="U197" s="130"/>
      <x:c r="V197" s="131"/>
    </x:row>
    <x:row r="198">
      <x:c r="A198" s="129"/>
      <x:c r="B198" s="130"/>
      <x:c r="C198" s="131"/>
      <x:c r="D198" s="15" t="str">
        <x:f>IF(A198="","",TEXT(A198,"yyyy-mm"))</x:f>
      </x:c>
      <x:c r="E198" s="132"/>
      <x:c r="F198" s="130"/>
      <x:c r="G198" s="130"/>
      <x:c r="H198" s="130"/>
      <x:c r="I198" s="130"/>
      <x:c r="J198" s="130"/>
      <x:c r="K198" s="130"/>
      <x:c r="L198" s="130"/>
      <x:c r="M198" s="131"/>
      <x:c r="N198" s="126" t="str">
        <x:f>IF(A198="","",IF(ABS(R198)&gt;='Assumptions'!$B$10,IF(OR(L198="",M198=""),"HOLD - DUAL APPROVAL","APPROVED"),IF(L198="","HOLD - APPROVAL","APPROVED")))</x:f>
      </x:c>
      <x:c r="O198" s="132"/>
      <x:c r="P198" s="133"/>
      <x:c r="Q198" s="134"/>
      <x:c r="R198" s="103" t="str">
        <x:f>IF(A198="","",P198-Q198)</x:f>
      </x:c>
      <x:c r="S198" s="132"/>
      <x:c r="T198" s="130"/>
      <x:c r="U198" s="130"/>
      <x:c r="V198" s="131"/>
    </x:row>
    <x:row r="199">
      <x:c r="A199" s="129"/>
      <x:c r="B199" s="130"/>
      <x:c r="C199" s="131"/>
      <x:c r="D199" s="15" t="str">
        <x:f>IF(A199="","",TEXT(A199,"yyyy-mm"))</x:f>
      </x:c>
      <x:c r="E199" s="132"/>
      <x:c r="F199" s="130"/>
      <x:c r="G199" s="130"/>
      <x:c r="H199" s="130"/>
      <x:c r="I199" s="130"/>
      <x:c r="J199" s="130"/>
      <x:c r="K199" s="130"/>
      <x:c r="L199" s="130"/>
      <x:c r="M199" s="131"/>
      <x:c r="N199" s="126" t="str">
        <x:f>IF(A199="","",IF(ABS(R199)&gt;='Assumptions'!$B$10,IF(OR(L199="",M199=""),"HOLD - DUAL APPROVAL","APPROVED"),IF(L199="","HOLD - APPROVAL","APPROVED")))</x:f>
      </x:c>
      <x:c r="O199" s="132"/>
      <x:c r="P199" s="133"/>
      <x:c r="Q199" s="134"/>
      <x:c r="R199" s="103" t="str">
        <x:f>IF(A199="","",P199-Q199)</x:f>
      </x:c>
      <x:c r="S199" s="132"/>
      <x:c r="T199" s="130"/>
      <x:c r="U199" s="130"/>
      <x:c r="V199" s="131"/>
    </x:row>
    <x:row r="200">
      <x:c r="A200" s="129"/>
      <x:c r="B200" s="130"/>
      <x:c r="C200" s="131"/>
      <x:c r="D200" s="15" t="str">
        <x:f>IF(A200="","",TEXT(A200,"yyyy-mm"))</x:f>
      </x:c>
      <x:c r="E200" s="132"/>
      <x:c r="F200" s="130"/>
      <x:c r="G200" s="130"/>
      <x:c r="H200" s="130"/>
      <x:c r="I200" s="130"/>
      <x:c r="J200" s="130"/>
      <x:c r="K200" s="130"/>
      <x:c r="L200" s="130"/>
      <x:c r="M200" s="131"/>
      <x:c r="N200" s="126" t="str">
        <x:f>IF(A200="","",IF(ABS(R200)&gt;='Assumptions'!$B$10,IF(OR(L200="",M200=""),"HOLD - DUAL APPROVAL","APPROVED"),IF(L200="","HOLD - APPROVAL","APPROVED")))</x:f>
      </x:c>
      <x:c r="O200" s="132"/>
      <x:c r="P200" s="133"/>
      <x:c r="Q200" s="134"/>
      <x:c r="R200" s="103" t="str">
        <x:f>IF(A200="","",P200-Q200)</x:f>
      </x:c>
      <x:c r="S200" s="132"/>
      <x:c r="T200" s="130"/>
      <x:c r="U200" s="130"/>
      <x:c r="V200" s="131"/>
    </x:row>
    <x:row r="201">
      <x:c r="A201" s="129"/>
      <x:c r="B201" s="130"/>
      <x:c r="C201" s="131"/>
      <x:c r="D201" s="15" t="str">
        <x:f>IF(A201="","",TEXT(A201,"yyyy-mm"))</x:f>
      </x:c>
      <x:c r="E201" s="132"/>
      <x:c r="F201" s="130"/>
      <x:c r="G201" s="130"/>
      <x:c r="H201" s="130"/>
      <x:c r="I201" s="130"/>
      <x:c r="J201" s="130"/>
      <x:c r="K201" s="130"/>
      <x:c r="L201" s="130"/>
      <x:c r="M201" s="131"/>
      <x:c r="N201" s="126" t="str">
        <x:f>IF(A201="","",IF(ABS(R201)&gt;='Assumptions'!$B$10,IF(OR(L201="",M201=""),"HOLD - DUAL APPROVAL","APPROVED"),IF(L201="","HOLD - APPROVAL","APPROVED")))</x:f>
      </x:c>
      <x:c r="O201" s="132"/>
      <x:c r="P201" s="133"/>
      <x:c r="Q201" s="134"/>
      <x:c r="R201" s="103" t="str">
        <x:f>IF(A201="","",P201-Q201)</x:f>
      </x:c>
      <x:c r="S201" s="132"/>
      <x:c r="T201" s="130"/>
      <x:c r="U201" s="130"/>
      <x:c r="V201" s="131"/>
    </x:row>
    <x:row r="202">
      <x:c r="A202" s="129"/>
      <x:c r="B202" s="130"/>
      <x:c r="C202" s="131"/>
      <x:c r="D202" s="15" t="str">
        <x:f>IF(A202="","",TEXT(A202,"yyyy-mm"))</x:f>
      </x:c>
      <x:c r="E202" s="132"/>
      <x:c r="F202" s="130"/>
      <x:c r="G202" s="130"/>
      <x:c r="H202" s="130"/>
      <x:c r="I202" s="130"/>
      <x:c r="J202" s="130"/>
      <x:c r="K202" s="130"/>
      <x:c r="L202" s="130"/>
      <x:c r="M202" s="131"/>
      <x:c r="N202" s="126" t="str">
        <x:f>IF(A202="","",IF(ABS(R202)&gt;='Assumptions'!$B$10,IF(OR(L202="",M202=""),"HOLD - DUAL APPROVAL","APPROVED"),IF(L202="","HOLD - APPROVAL","APPROVED")))</x:f>
      </x:c>
      <x:c r="O202" s="132"/>
      <x:c r="P202" s="133"/>
      <x:c r="Q202" s="134"/>
      <x:c r="R202" s="103" t="str">
        <x:f>IF(A202="","",P202-Q202)</x:f>
      </x:c>
      <x:c r="S202" s="132"/>
      <x:c r="T202" s="130"/>
      <x:c r="U202" s="130"/>
      <x:c r="V202" s="131"/>
    </x:row>
    <x:row r="203">
      <x:c r="A203" s="129"/>
      <x:c r="B203" s="130"/>
      <x:c r="C203" s="131"/>
      <x:c r="D203" s="15" t="str">
        <x:f>IF(A203="","",TEXT(A203,"yyyy-mm"))</x:f>
      </x:c>
      <x:c r="E203" s="132"/>
      <x:c r="F203" s="130"/>
      <x:c r="G203" s="130"/>
      <x:c r="H203" s="130"/>
      <x:c r="I203" s="130"/>
      <x:c r="J203" s="130"/>
      <x:c r="K203" s="130"/>
      <x:c r="L203" s="130"/>
      <x:c r="M203" s="131"/>
      <x:c r="N203" s="126" t="str">
        <x:f>IF(A203="","",IF(ABS(R203)&gt;='Assumptions'!$B$10,IF(OR(L203="",M203=""),"HOLD - DUAL APPROVAL","APPROVED"),IF(L203="","HOLD - APPROVAL","APPROVED")))</x:f>
      </x:c>
      <x:c r="O203" s="132"/>
      <x:c r="P203" s="133"/>
      <x:c r="Q203" s="134"/>
      <x:c r="R203" s="103" t="str">
        <x:f>IF(A203="","",P203-Q203)</x:f>
      </x:c>
      <x:c r="S203" s="132"/>
      <x:c r="T203" s="130"/>
      <x:c r="U203" s="130"/>
      <x:c r="V203" s="131"/>
    </x:row>
    <x:row r="204">
      <x:c r="A204" s="129"/>
      <x:c r="B204" s="130"/>
      <x:c r="C204" s="131"/>
      <x:c r="D204" s="15" t="str">
        <x:f>IF(A204="","",TEXT(A204,"yyyy-mm"))</x:f>
      </x:c>
      <x:c r="E204" s="132"/>
      <x:c r="F204" s="130"/>
      <x:c r="G204" s="130"/>
      <x:c r="H204" s="130"/>
      <x:c r="I204" s="130"/>
      <x:c r="J204" s="130"/>
      <x:c r="K204" s="130"/>
      <x:c r="L204" s="130"/>
      <x:c r="M204" s="131"/>
      <x:c r="N204" s="126" t="str">
        <x:f>IF(A204="","",IF(ABS(R204)&gt;='Assumptions'!$B$10,IF(OR(L204="",M204=""),"HOLD - DUAL APPROVAL","APPROVED"),IF(L204="","HOLD - APPROVAL","APPROVED")))</x:f>
      </x:c>
      <x:c r="O204" s="132"/>
      <x:c r="P204" s="133"/>
      <x:c r="Q204" s="134"/>
      <x:c r="R204" s="103" t="str">
        <x:f>IF(A204="","",P204-Q204)</x:f>
      </x:c>
      <x:c r="S204" s="132"/>
      <x:c r="T204" s="130"/>
      <x:c r="U204" s="130"/>
      <x:c r="V204" s="131"/>
    </x:row>
    <x:row r="205">
      <x:c r="A205" s="129"/>
      <x:c r="B205" s="130"/>
      <x:c r="C205" s="131"/>
      <x:c r="D205" s="15" t="str">
        <x:f>IF(A205="","",TEXT(A205,"yyyy-mm"))</x:f>
      </x:c>
      <x:c r="E205" s="132"/>
      <x:c r="F205" s="130"/>
      <x:c r="G205" s="130"/>
      <x:c r="H205" s="130"/>
      <x:c r="I205" s="130"/>
      <x:c r="J205" s="130"/>
      <x:c r="K205" s="130"/>
      <x:c r="L205" s="130"/>
      <x:c r="M205" s="131"/>
      <x:c r="N205" s="126" t="str">
        <x:f>IF(A205="","",IF(ABS(R205)&gt;='Assumptions'!$B$10,IF(OR(L205="",M205=""),"HOLD - DUAL APPROVAL","APPROVED"),IF(L205="","HOLD - APPROVAL","APPROVED")))</x:f>
      </x:c>
      <x:c r="O205" s="132"/>
      <x:c r="P205" s="133"/>
      <x:c r="Q205" s="134"/>
      <x:c r="R205" s="103" t="str">
        <x:f>IF(A205="","",P205-Q205)</x:f>
      </x:c>
      <x:c r="S205" s="132"/>
      <x:c r="T205" s="130"/>
      <x:c r="U205" s="130"/>
      <x:c r="V205" s="131"/>
    </x:row>
    <x:row r="206">
      <x:c r="A206" s="129"/>
      <x:c r="B206" s="130"/>
      <x:c r="C206" s="131"/>
      <x:c r="D206" s="15" t="str">
        <x:f>IF(A206="","",TEXT(A206,"yyyy-mm"))</x:f>
      </x:c>
      <x:c r="E206" s="132"/>
      <x:c r="F206" s="130"/>
      <x:c r="G206" s="130"/>
      <x:c r="H206" s="130"/>
      <x:c r="I206" s="130"/>
      <x:c r="J206" s="130"/>
      <x:c r="K206" s="130"/>
      <x:c r="L206" s="130"/>
      <x:c r="M206" s="131"/>
      <x:c r="N206" s="126" t="str">
        <x:f>IF(A206="","",IF(ABS(R206)&gt;='Assumptions'!$B$10,IF(OR(L206="",M206=""),"HOLD - DUAL APPROVAL","APPROVED"),IF(L206="","HOLD - APPROVAL","APPROVED")))</x:f>
      </x:c>
      <x:c r="O206" s="132"/>
      <x:c r="P206" s="133"/>
      <x:c r="Q206" s="134"/>
      <x:c r="R206" s="103" t="str">
        <x:f>IF(A206="","",P206-Q206)</x:f>
      </x:c>
      <x:c r="S206" s="132"/>
      <x:c r="T206" s="130"/>
      <x:c r="U206" s="130"/>
      <x:c r="V206" s="131"/>
    </x:row>
    <x:row r="207">
      <x:c r="A207" s="129"/>
      <x:c r="B207" s="130"/>
      <x:c r="C207" s="131"/>
      <x:c r="D207" s="15" t="str">
        <x:f>IF(A207="","",TEXT(A207,"yyyy-mm"))</x:f>
      </x:c>
      <x:c r="E207" s="132"/>
      <x:c r="F207" s="130"/>
      <x:c r="G207" s="130"/>
      <x:c r="H207" s="130"/>
      <x:c r="I207" s="130"/>
      <x:c r="J207" s="130"/>
      <x:c r="K207" s="130"/>
      <x:c r="L207" s="130"/>
      <x:c r="M207" s="131"/>
      <x:c r="N207" s="126" t="str">
        <x:f>IF(A207="","",IF(ABS(R207)&gt;='Assumptions'!$B$10,IF(OR(L207="",M207=""),"HOLD - DUAL APPROVAL","APPROVED"),IF(L207="","HOLD - APPROVAL","APPROVED")))</x:f>
      </x:c>
      <x:c r="O207" s="132"/>
      <x:c r="P207" s="133"/>
      <x:c r="Q207" s="134"/>
      <x:c r="R207" s="103" t="str">
        <x:f>IF(A207="","",P207-Q207)</x:f>
      </x:c>
      <x:c r="S207" s="132"/>
      <x:c r="T207" s="130"/>
      <x:c r="U207" s="130"/>
      <x:c r="V207" s="131"/>
    </x:row>
    <x:row r="208">
      <x:c r="A208" s="129"/>
      <x:c r="B208" s="130"/>
      <x:c r="C208" s="131"/>
      <x:c r="D208" s="15" t="str">
        <x:f>IF(A208="","",TEXT(A208,"yyyy-mm"))</x:f>
      </x:c>
      <x:c r="E208" s="132"/>
      <x:c r="F208" s="130"/>
      <x:c r="G208" s="130"/>
      <x:c r="H208" s="130"/>
      <x:c r="I208" s="130"/>
      <x:c r="J208" s="130"/>
      <x:c r="K208" s="130"/>
      <x:c r="L208" s="130"/>
      <x:c r="M208" s="131"/>
      <x:c r="N208" s="126" t="str">
        <x:f>IF(A208="","",IF(ABS(R208)&gt;='Assumptions'!$B$10,IF(OR(L208="",M208=""),"HOLD - DUAL APPROVAL","APPROVED"),IF(L208="","HOLD - APPROVAL","APPROVED")))</x:f>
      </x:c>
      <x:c r="O208" s="132"/>
      <x:c r="P208" s="133"/>
      <x:c r="Q208" s="134"/>
      <x:c r="R208" s="103" t="str">
        <x:f>IF(A208="","",P208-Q208)</x:f>
      </x:c>
      <x:c r="S208" s="132"/>
      <x:c r="T208" s="130"/>
      <x:c r="U208" s="130"/>
      <x:c r="V208" s="131"/>
    </x:row>
    <x:row r="209">
      <x:c r="A209" s="129"/>
      <x:c r="B209" s="130"/>
      <x:c r="C209" s="131"/>
      <x:c r="D209" s="15" t="str">
        <x:f>IF(A209="","",TEXT(A209,"yyyy-mm"))</x:f>
      </x:c>
      <x:c r="E209" s="132"/>
      <x:c r="F209" s="130"/>
      <x:c r="G209" s="130"/>
      <x:c r="H209" s="130"/>
      <x:c r="I209" s="130"/>
      <x:c r="J209" s="130"/>
      <x:c r="K209" s="130"/>
      <x:c r="L209" s="130"/>
      <x:c r="M209" s="131"/>
      <x:c r="N209" s="126" t="str">
        <x:f>IF(A209="","",IF(ABS(R209)&gt;='Assumptions'!$B$10,IF(OR(L209="",M209=""),"HOLD - DUAL APPROVAL","APPROVED"),IF(L209="","HOLD - APPROVAL","APPROVED")))</x:f>
      </x:c>
      <x:c r="O209" s="132"/>
      <x:c r="P209" s="133"/>
      <x:c r="Q209" s="134"/>
      <x:c r="R209" s="103" t="str">
        <x:f>IF(A209="","",P209-Q209)</x:f>
      </x:c>
      <x:c r="S209" s="132"/>
      <x:c r="T209" s="130"/>
      <x:c r="U209" s="130"/>
      <x:c r="V209" s="131"/>
    </x:row>
    <x:row r="210">
      <x:c r="A210" s="129"/>
      <x:c r="B210" s="130"/>
      <x:c r="C210" s="131"/>
      <x:c r="D210" s="15" t="str">
        <x:f>IF(A210="","",TEXT(A210,"yyyy-mm"))</x:f>
      </x:c>
      <x:c r="E210" s="132"/>
      <x:c r="F210" s="130"/>
      <x:c r="G210" s="130"/>
      <x:c r="H210" s="130"/>
      <x:c r="I210" s="130"/>
      <x:c r="J210" s="130"/>
      <x:c r="K210" s="130"/>
      <x:c r="L210" s="130"/>
      <x:c r="M210" s="131"/>
      <x:c r="N210" s="126" t="str">
        <x:f>IF(A210="","",IF(ABS(R210)&gt;='Assumptions'!$B$10,IF(OR(L210="",M210=""),"HOLD - DUAL APPROVAL","APPROVED"),IF(L210="","HOLD - APPROVAL","APPROVED")))</x:f>
      </x:c>
      <x:c r="O210" s="132"/>
      <x:c r="P210" s="133"/>
      <x:c r="Q210" s="134"/>
      <x:c r="R210" s="103" t="str">
        <x:f>IF(A210="","",P210-Q210)</x:f>
      </x:c>
      <x:c r="S210" s="132"/>
      <x:c r="T210" s="130"/>
      <x:c r="U210" s="130"/>
      <x:c r="V210" s="131"/>
    </x:row>
    <x:row r="211">
      <x:c r="A211" s="129"/>
      <x:c r="B211" s="130"/>
      <x:c r="C211" s="131"/>
      <x:c r="D211" s="15" t="str">
        <x:f>IF(A211="","",TEXT(A211,"yyyy-mm"))</x:f>
      </x:c>
      <x:c r="E211" s="132"/>
      <x:c r="F211" s="130"/>
      <x:c r="G211" s="130"/>
      <x:c r="H211" s="130"/>
      <x:c r="I211" s="130"/>
      <x:c r="J211" s="130"/>
      <x:c r="K211" s="130"/>
      <x:c r="L211" s="130"/>
      <x:c r="M211" s="131"/>
      <x:c r="N211" s="126" t="str">
        <x:f>IF(A211="","",IF(ABS(R211)&gt;='Assumptions'!$B$10,IF(OR(L211="",M211=""),"HOLD - DUAL APPROVAL","APPROVED"),IF(L211="","HOLD - APPROVAL","APPROVED")))</x:f>
      </x:c>
      <x:c r="O211" s="132"/>
      <x:c r="P211" s="133"/>
      <x:c r="Q211" s="134"/>
      <x:c r="R211" s="103" t="str">
        <x:f>IF(A211="","",P211-Q211)</x:f>
      </x:c>
      <x:c r="S211" s="132"/>
      <x:c r="T211" s="130"/>
      <x:c r="U211" s="130"/>
      <x:c r="V211" s="131"/>
    </x:row>
    <x:row r="212">
      <x:c r="A212" s="129"/>
      <x:c r="B212" s="130"/>
      <x:c r="C212" s="131"/>
      <x:c r="D212" s="15" t="str">
        <x:f>IF(A212="","",TEXT(A212,"yyyy-mm"))</x:f>
      </x:c>
      <x:c r="E212" s="132"/>
      <x:c r="F212" s="130"/>
      <x:c r="G212" s="130"/>
      <x:c r="H212" s="130"/>
      <x:c r="I212" s="130"/>
      <x:c r="J212" s="130"/>
      <x:c r="K212" s="130"/>
      <x:c r="L212" s="130"/>
      <x:c r="M212" s="131"/>
      <x:c r="N212" s="126" t="str">
        <x:f>IF(A212="","",IF(ABS(R212)&gt;='Assumptions'!$B$10,IF(OR(L212="",M212=""),"HOLD - DUAL APPROVAL","APPROVED"),IF(L212="","HOLD - APPROVAL","APPROVED")))</x:f>
      </x:c>
      <x:c r="O212" s="132"/>
      <x:c r="P212" s="133"/>
      <x:c r="Q212" s="134"/>
      <x:c r="R212" s="103" t="str">
        <x:f>IF(A212="","",P212-Q212)</x:f>
      </x:c>
      <x:c r="S212" s="132"/>
      <x:c r="T212" s="130"/>
      <x:c r="U212" s="130"/>
      <x:c r="V212" s="131"/>
    </x:row>
    <x:row r="213">
      <x:c r="A213" s="129"/>
      <x:c r="B213" s="130"/>
      <x:c r="C213" s="131"/>
      <x:c r="D213" s="15" t="str">
        <x:f>IF(A213="","",TEXT(A213,"yyyy-mm"))</x:f>
      </x:c>
      <x:c r="E213" s="132"/>
      <x:c r="F213" s="130"/>
      <x:c r="G213" s="130"/>
      <x:c r="H213" s="130"/>
      <x:c r="I213" s="130"/>
      <x:c r="J213" s="130"/>
      <x:c r="K213" s="130"/>
      <x:c r="L213" s="130"/>
      <x:c r="M213" s="131"/>
      <x:c r="N213" s="126" t="str">
        <x:f>IF(A213="","",IF(ABS(R213)&gt;='Assumptions'!$B$10,IF(OR(L213="",M213=""),"HOLD - DUAL APPROVAL","APPROVED"),IF(L213="","HOLD - APPROVAL","APPROVED")))</x:f>
      </x:c>
      <x:c r="O213" s="132"/>
      <x:c r="P213" s="133"/>
      <x:c r="Q213" s="134"/>
      <x:c r="R213" s="103" t="str">
        <x:f>IF(A213="","",P213-Q213)</x:f>
      </x:c>
      <x:c r="S213" s="132"/>
      <x:c r="T213" s="130"/>
      <x:c r="U213" s="130"/>
      <x:c r="V213" s="131"/>
    </x:row>
    <x:row r="214">
      <x:c r="A214" s="129"/>
      <x:c r="B214" s="130"/>
      <x:c r="C214" s="131"/>
      <x:c r="D214" s="15" t="str">
        <x:f>IF(A214="","",TEXT(A214,"yyyy-mm"))</x:f>
      </x:c>
      <x:c r="E214" s="132"/>
      <x:c r="F214" s="130"/>
      <x:c r="G214" s="130"/>
      <x:c r="H214" s="130"/>
      <x:c r="I214" s="130"/>
      <x:c r="J214" s="130"/>
      <x:c r="K214" s="130"/>
      <x:c r="L214" s="130"/>
      <x:c r="M214" s="131"/>
      <x:c r="N214" s="126" t="str">
        <x:f>IF(A214="","",IF(ABS(R214)&gt;='Assumptions'!$B$10,IF(OR(L214="",M214=""),"HOLD - DUAL APPROVAL","APPROVED"),IF(L214="","HOLD - APPROVAL","APPROVED")))</x:f>
      </x:c>
      <x:c r="O214" s="132"/>
      <x:c r="P214" s="133"/>
      <x:c r="Q214" s="134"/>
      <x:c r="R214" s="103" t="str">
        <x:f>IF(A214="","",P214-Q214)</x:f>
      </x:c>
      <x:c r="S214" s="132"/>
      <x:c r="T214" s="130"/>
      <x:c r="U214" s="130"/>
      <x:c r="V214" s="131"/>
    </x:row>
    <x:row r="215">
      <x:c r="A215" s="129"/>
      <x:c r="B215" s="130"/>
      <x:c r="C215" s="131"/>
      <x:c r="D215" s="15" t="str">
        <x:f>IF(A215="","",TEXT(A215,"yyyy-mm"))</x:f>
      </x:c>
      <x:c r="E215" s="132"/>
      <x:c r="F215" s="130"/>
      <x:c r="G215" s="130"/>
      <x:c r="H215" s="130"/>
      <x:c r="I215" s="130"/>
      <x:c r="J215" s="130"/>
      <x:c r="K215" s="130"/>
      <x:c r="L215" s="130"/>
      <x:c r="M215" s="131"/>
      <x:c r="N215" s="126" t="str">
        <x:f>IF(A215="","",IF(ABS(R215)&gt;='Assumptions'!$B$10,IF(OR(L215="",M215=""),"HOLD - DUAL APPROVAL","APPROVED"),IF(L215="","HOLD - APPROVAL","APPROVED")))</x:f>
      </x:c>
      <x:c r="O215" s="132"/>
      <x:c r="P215" s="133"/>
      <x:c r="Q215" s="134"/>
      <x:c r="R215" s="103" t="str">
        <x:f>IF(A215="","",P215-Q215)</x:f>
      </x:c>
      <x:c r="S215" s="132"/>
      <x:c r="T215" s="130"/>
      <x:c r="U215" s="130"/>
      <x:c r="V215" s="131"/>
    </x:row>
    <x:row r="216">
      <x:c r="A216" s="129"/>
      <x:c r="B216" s="130"/>
      <x:c r="C216" s="131"/>
      <x:c r="D216" s="15" t="str">
        <x:f>IF(A216="","",TEXT(A216,"yyyy-mm"))</x:f>
      </x:c>
      <x:c r="E216" s="132"/>
      <x:c r="F216" s="130"/>
      <x:c r="G216" s="130"/>
      <x:c r="H216" s="130"/>
      <x:c r="I216" s="130"/>
      <x:c r="J216" s="130"/>
      <x:c r="K216" s="130"/>
      <x:c r="L216" s="130"/>
      <x:c r="M216" s="131"/>
      <x:c r="N216" s="126" t="str">
        <x:f>IF(A216="","",IF(ABS(R216)&gt;='Assumptions'!$B$10,IF(OR(L216="",M216=""),"HOLD - DUAL APPROVAL","APPROVED"),IF(L216="","HOLD - APPROVAL","APPROVED")))</x:f>
      </x:c>
      <x:c r="O216" s="132"/>
      <x:c r="P216" s="133"/>
      <x:c r="Q216" s="134"/>
      <x:c r="R216" s="103" t="str">
        <x:f>IF(A216="","",P216-Q216)</x:f>
      </x:c>
      <x:c r="S216" s="132"/>
      <x:c r="T216" s="130"/>
      <x:c r="U216" s="130"/>
      <x:c r="V216" s="131"/>
    </x:row>
    <x:row r="217">
      <x:c r="A217" s="129"/>
      <x:c r="B217" s="130"/>
      <x:c r="C217" s="131"/>
      <x:c r="D217" s="15" t="str">
        <x:f>IF(A217="","",TEXT(A217,"yyyy-mm"))</x:f>
      </x:c>
      <x:c r="E217" s="132"/>
      <x:c r="F217" s="130"/>
      <x:c r="G217" s="130"/>
      <x:c r="H217" s="130"/>
      <x:c r="I217" s="130"/>
      <x:c r="J217" s="130"/>
      <x:c r="K217" s="130"/>
      <x:c r="L217" s="130"/>
      <x:c r="M217" s="131"/>
      <x:c r="N217" s="126" t="str">
        <x:f>IF(A217="","",IF(ABS(R217)&gt;='Assumptions'!$B$10,IF(OR(L217="",M217=""),"HOLD - DUAL APPROVAL","APPROVED"),IF(L217="","HOLD - APPROVAL","APPROVED")))</x:f>
      </x:c>
      <x:c r="O217" s="132"/>
      <x:c r="P217" s="133"/>
      <x:c r="Q217" s="134"/>
      <x:c r="R217" s="103" t="str">
        <x:f>IF(A217="","",P217-Q217)</x:f>
      </x:c>
      <x:c r="S217" s="132"/>
      <x:c r="T217" s="130"/>
      <x:c r="U217" s="130"/>
      <x:c r="V217" s="131"/>
    </x:row>
    <x:row r="218">
      <x:c r="A218" s="129"/>
      <x:c r="B218" s="130"/>
      <x:c r="C218" s="131"/>
      <x:c r="D218" s="15" t="str">
        <x:f>IF(A218="","",TEXT(A218,"yyyy-mm"))</x:f>
      </x:c>
      <x:c r="E218" s="132"/>
      <x:c r="F218" s="130"/>
      <x:c r="G218" s="130"/>
      <x:c r="H218" s="130"/>
      <x:c r="I218" s="130"/>
      <x:c r="J218" s="130"/>
      <x:c r="K218" s="130"/>
      <x:c r="L218" s="130"/>
      <x:c r="M218" s="131"/>
      <x:c r="N218" s="126" t="str">
        <x:f>IF(A218="","",IF(ABS(R218)&gt;='Assumptions'!$B$10,IF(OR(L218="",M218=""),"HOLD - DUAL APPROVAL","APPROVED"),IF(L218="","HOLD - APPROVAL","APPROVED")))</x:f>
      </x:c>
      <x:c r="O218" s="132"/>
      <x:c r="P218" s="133"/>
      <x:c r="Q218" s="134"/>
      <x:c r="R218" s="103" t="str">
        <x:f>IF(A218="","",P218-Q218)</x:f>
      </x:c>
      <x:c r="S218" s="132"/>
      <x:c r="T218" s="130"/>
      <x:c r="U218" s="130"/>
      <x:c r="V218" s="131"/>
    </x:row>
    <x:row r="219">
      <x:c r="A219" s="129"/>
      <x:c r="B219" s="130"/>
      <x:c r="C219" s="131"/>
      <x:c r="D219" s="15" t="str">
        <x:f>IF(A219="","",TEXT(A219,"yyyy-mm"))</x:f>
      </x:c>
      <x:c r="E219" s="132"/>
      <x:c r="F219" s="130"/>
      <x:c r="G219" s="130"/>
      <x:c r="H219" s="130"/>
      <x:c r="I219" s="130"/>
      <x:c r="J219" s="130"/>
      <x:c r="K219" s="130"/>
      <x:c r="L219" s="130"/>
      <x:c r="M219" s="131"/>
      <x:c r="N219" s="126" t="str">
        <x:f>IF(A219="","",IF(ABS(R219)&gt;='Assumptions'!$B$10,IF(OR(L219="",M219=""),"HOLD - DUAL APPROVAL","APPROVED"),IF(L219="","HOLD - APPROVAL","APPROVED")))</x:f>
      </x:c>
      <x:c r="O219" s="132"/>
      <x:c r="P219" s="133"/>
      <x:c r="Q219" s="134"/>
      <x:c r="R219" s="103" t="str">
        <x:f>IF(A219="","",P219-Q219)</x:f>
      </x:c>
      <x:c r="S219" s="132"/>
      <x:c r="T219" s="130"/>
      <x:c r="U219" s="130"/>
      <x:c r="V219" s="131"/>
    </x:row>
    <x:row r="220">
      <x:c r="A220" s="129"/>
      <x:c r="B220" s="130"/>
      <x:c r="C220" s="131"/>
      <x:c r="D220" s="15" t="str">
        <x:f>IF(A220="","",TEXT(A220,"yyyy-mm"))</x:f>
      </x:c>
      <x:c r="E220" s="132"/>
      <x:c r="F220" s="130"/>
      <x:c r="G220" s="130"/>
      <x:c r="H220" s="130"/>
      <x:c r="I220" s="130"/>
      <x:c r="J220" s="130"/>
      <x:c r="K220" s="130"/>
      <x:c r="L220" s="130"/>
      <x:c r="M220" s="131"/>
      <x:c r="N220" s="126" t="str">
        <x:f>IF(A220="","",IF(ABS(R220)&gt;='Assumptions'!$B$10,IF(OR(L220="",M220=""),"HOLD - DUAL APPROVAL","APPROVED"),IF(L220="","HOLD - APPROVAL","APPROVED")))</x:f>
      </x:c>
      <x:c r="O220" s="132"/>
      <x:c r="P220" s="133"/>
      <x:c r="Q220" s="134"/>
      <x:c r="R220" s="103" t="str">
        <x:f>IF(A220="","",P220-Q220)</x:f>
      </x:c>
      <x:c r="S220" s="132"/>
      <x:c r="T220" s="130"/>
      <x:c r="U220" s="130"/>
      <x:c r="V220" s="131"/>
    </x:row>
    <x:row r="221">
      <x:c r="A221" s="129"/>
      <x:c r="B221" s="130"/>
      <x:c r="C221" s="131"/>
      <x:c r="D221" s="15" t="str">
        <x:f>IF(A221="","",TEXT(A221,"yyyy-mm"))</x:f>
      </x:c>
      <x:c r="E221" s="132"/>
      <x:c r="F221" s="130"/>
      <x:c r="G221" s="130"/>
      <x:c r="H221" s="130"/>
      <x:c r="I221" s="130"/>
      <x:c r="J221" s="130"/>
      <x:c r="K221" s="130"/>
      <x:c r="L221" s="130"/>
      <x:c r="M221" s="131"/>
      <x:c r="N221" s="126" t="str">
        <x:f>IF(A221="","",IF(ABS(R221)&gt;='Assumptions'!$B$10,IF(OR(L221="",M221=""),"HOLD - DUAL APPROVAL","APPROVED"),IF(L221="","HOLD - APPROVAL","APPROVED")))</x:f>
      </x:c>
      <x:c r="O221" s="132"/>
      <x:c r="P221" s="133"/>
      <x:c r="Q221" s="134"/>
      <x:c r="R221" s="103" t="str">
        <x:f>IF(A221="","",P221-Q221)</x:f>
      </x:c>
      <x:c r="S221" s="132"/>
      <x:c r="T221" s="130"/>
      <x:c r="U221" s="130"/>
      <x:c r="V221" s="131"/>
    </x:row>
    <x:row r="222">
      <x:c r="A222" s="129"/>
      <x:c r="B222" s="130"/>
      <x:c r="C222" s="131"/>
      <x:c r="D222" s="15" t="str">
        <x:f>IF(A222="","",TEXT(A222,"yyyy-mm"))</x:f>
      </x:c>
      <x:c r="E222" s="132"/>
      <x:c r="F222" s="130"/>
      <x:c r="G222" s="130"/>
      <x:c r="H222" s="130"/>
      <x:c r="I222" s="130"/>
      <x:c r="J222" s="130"/>
      <x:c r="K222" s="130"/>
      <x:c r="L222" s="130"/>
      <x:c r="M222" s="131"/>
      <x:c r="N222" s="126" t="str">
        <x:f>IF(A222="","",IF(ABS(R222)&gt;='Assumptions'!$B$10,IF(OR(L222="",M222=""),"HOLD - DUAL APPROVAL","APPROVED"),IF(L222="","HOLD - APPROVAL","APPROVED")))</x:f>
      </x:c>
      <x:c r="O222" s="132"/>
      <x:c r="P222" s="133"/>
      <x:c r="Q222" s="134"/>
      <x:c r="R222" s="103" t="str">
        <x:f>IF(A222="","",P222-Q222)</x:f>
      </x:c>
      <x:c r="S222" s="132"/>
      <x:c r="T222" s="130"/>
      <x:c r="U222" s="130"/>
      <x:c r="V222" s="131"/>
    </x:row>
    <x:row r="223">
      <x:c r="A223" s="129"/>
      <x:c r="B223" s="130"/>
      <x:c r="C223" s="131"/>
      <x:c r="D223" s="15" t="str">
        <x:f>IF(A223="","",TEXT(A223,"yyyy-mm"))</x:f>
      </x:c>
      <x:c r="E223" s="132"/>
      <x:c r="F223" s="130"/>
      <x:c r="G223" s="130"/>
      <x:c r="H223" s="130"/>
      <x:c r="I223" s="130"/>
      <x:c r="J223" s="130"/>
      <x:c r="K223" s="130"/>
      <x:c r="L223" s="130"/>
      <x:c r="M223" s="131"/>
      <x:c r="N223" s="126" t="str">
        <x:f>IF(A223="","",IF(ABS(R223)&gt;='Assumptions'!$B$10,IF(OR(L223="",M223=""),"HOLD - DUAL APPROVAL","APPROVED"),IF(L223="","HOLD - APPROVAL","APPROVED")))</x:f>
      </x:c>
      <x:c r="O223" s="132"/>
      <x:c r="P223" s="133"/>
      <x:c r="Q223" s="134"/>
      <x:c r="R223" s="103" t="str">
        <x:f>IF(A223="","",P223-Q223)</x:f>
      </x:c>
      <x:c r="S223" s="132"/>
      <x:c r="T223" s="130"/>
      <x:c r="U223" s="130"/>
      <x:c r="V223" s="131"/>
    </x:row>
    <x:row r="224">
      <x:c r="A224" s="129"/>
      <x:c r="B224" s="130"/>
      <x:c r="C224" s="131"/>
      <x:c r="D224" s="15" t="str">
        <x:f>IF(A224="","",TEXT(A224,"yyyy-mm"))</x:f>
      </x:c>
      <x:c r="E224" s="132"/>
      <x:c r="F224" s="130"/>
      <x:c r="G224" s="130"/>
      <x:c r="H224" s="130"/>
      <x:c r="I224" s="130"/>
      <x:c r="J224" s="130"/>
      <x:c r="K224" s="130"/>
      <x:c r="L224" s="130"/>
      <x:c r="M224" s="131"/>
      <x:c r="N224" s="126" t="str">
        <x:f>IF(A224="","",IF(ABS(R224)&gt;='Assumptions'!$B$10,IF(OR(L224="",M224=""),"HOLD - DUAL APPROVAL","APPROVED"),IF(L224="","HOLD - APPROVAL","APPROVED")))</x:f>
      </x:c>
      <x:c r="O224" s="132"/>
      <x:c r="P224" s="133"/>
      <x:c r="Q224" s="134"/>
      <x:c r="R224" s="103" t="str">
        <x:f>IF(A224="","",P224-Q224)</x:f>
      </x:c>
      <x:c r="S224" s="132"/>
      <x:c r="T224" s="130"/>
      <x:c r="U224" s="130"/>
      <x:c r="V224" s="131"/>
    </x:row>
    <x:row r="225">
      <x:c r="A225" s="129"/>
      <x:c r="B225" s="130"/>
      <x:c r="C225" s="131"/>
      <x:c r="D225" s="15" t="str">
        <x:f>IF(A225="","",TEXT(A225,"yyyy-mm"))</x:f>
      </x:c>
      <x:c r="E225" s="132"/>
      <x:c r="F225" s="130"/>
      <x:c r="G225" s="130"/>
      <x:c r="H225" s="130"/>
      <x:c r="I225" s="130"/>
      <x:c r="J225" s="130"/>
      <x:c r="K225" s="130"/>
      <x:c r="L225" s="130"/>
      <x:c r="M225" s="131"/>
      <x:c r="N225" s="126" t="str">
        <x:f>IF(A225="","",IF(ABS(R225)&gt;='Assumptions'!$B$10,IF(OR(L225="",M225=""),"HOLD - DUAL APPROVAL","APPROVED"),IF(L225="","HOLD - APPROVAL","APPROVED")))</x:f>
      </x:c>
      <x:c r="O225" s="132"/>
      <x:c r="P225" s="133"/>
      <x:c r="Q225" s="134"/>
      <x:c r="R225" s="103" t="str">
        <x:f>IF(A225="","",P225-Q225)</x:f>
      </x:c>
      <x:c r="S225" s="132"/>
      <x:c r="T225" s="130"/>
      <x:c r="U225" s="130"/>
      <x:c r="V225" s="131"/>
    </x:row>
    <x:row r="226">
      <x:c r="A226" s="129"/>
      <x:c r="B226" s="130"/>
      <x:c r="C226" s="131"/>
      <x:c r="D226" s="15" t="str">
        <x:f>IF(A226="","",TEXT(A226,"yyyy-mm"))</x:f>
      </x:c>
      <x:c r="E226" s="132"/>
      <x:c r="F226" s="130"/>
      <x:c r="G226" s="130"/>
      <x:c r="H226" s="130"/>
      <x:c r="I226" s="130"/>
      <x:c r="J226" s="130"/>
      <x:c r="K226" s="130"/>
      <x:c r="L226" s="130"/>
      <x:c r="M226" s="131"/>
      <x:c r="N226" s="126" t="str">
        <x:f>IF(A226="","",IF(ABS(R226)&gt;='Assumptions'!$B$10,IF(OR(L226="",M226=""),"HOLD - DUAL APPROVAL","APPROVED"),IF(L226="","HOLD - APPROVAL","APPROVED")))</x:f>
      </x:c>
      <x:c r="O226" s="132"/>
      <x:c r="P226" s="133"/>
      <x:c r="Q226" s="134"/>
      <x:c r="R226" s="103" t="str">
        <x:f>IF(A226="","",P226-Q226)</x:f>
      </x:c>
      <x:c r="S226" s="132"/>
      <x:c r="T226" s="130"/>
      <x:c r="U226" s="130"/>
      <x:c r="V226" s="131"/>
    </x:row>
    <x:row r="227">
      <x:c r="A227" s="129"/>
      <x:c r="B227" s="130"/>
      <x:c r="C227" s="131"/>
      <x:c r="D227" s="15" t="str">
        <x:f>IF(A227="","",TEXT(A227,"yyyy-mm"))</x:f>
      </x:c>
      <x:c r="E227" s="132"/>
      <x:c r="F227" s="130"/>
      <x:c r="G227" s="130"/>
      <x:c r="H227" s="130"/>
      <x:c r="I227" s="130"/>
      <x:c r="J227" s="130"/>
      <x:c r="K227" s="130"/>
      <x:c r="L227" s="130"/>
      <x:c r="M227" s="131"/>
      <x:c r="N227" s="126" t="str">
        <x:f>IF(A227="","",IF(ABS(R227)&gt;='Assumptions'!$B$10,IF(OR(L227="",M227=""),"HOLD - DUAL APPROVAL","APPROVED"),IF(L227="","HOLD - APPROVAL","APPROVED")))</x:f>
      </x:c>
      <x:c r="O227" s="132"/>
      <x:c r="P227" s="133"/>
      <x:c r="Q227" s="134"/>
      <x:c r="R227" s="103" t="str">
        <x:f>IF(A227="","",P227-Q227)</x:f>
      </x:c>
      <x:c r="S227" s="132"/>
      <x:c r="T227" s="130"/>
      <x:c r="U227" s="130"/>
      <x:c r="V227" s="131"/>
    </x:row>
    <x:row r="228">
      <x:c r="A228" s="129"/>
      <x:c r="B228" s="130"/>
      <x:c r="C228" s="131"/>
      <x:c r="D228" s="15" t="str">
        <x:f>IF(A228="","",TEXT(A228,"yyyy-mm"))</x:f>
      </x:c>
      <x:c r="E228" s="132"/>
      <x:c r="F228" s="130"/>
      <x:c r="G228" s="130"/>
      <x:c r="H228" s="130"/>
      <x:c r="I228" s="130"/>
      <x:c r="J228" s="130"/>
      <x:c r="K228" s="130"/>
      <x:c r="L228" s="130"/>
      <x:c r="M228" s="131"/>
      <x:c r="N228" s="126" t="str">
        <x:f>IF(A228="","",IF(ABS(R228)&gt;='Assumptions'!$B$10,IF(OR(L228="",M228=""),"HOLD - DUAL APPROVAL","APPROVED"),IF(L228="","HOLD - APPROVAL","APPROVED")))</x:f>
      </x:c>
      <x:c r="O228" s="132"/>
      <x:c r="P228" s="133"/>
      <x:c r="Q228" s="134"/>
      <x:c r="R228" s="103" t="str">
        <x:f>IF(A228="","",P228-Q228)</x:f>
      </x:c>
      <x:c r="S228" s="132"/>
      <x:c r="T228" s="130"/>
      <x:c r="U228" s="130"/>
      <x:c r="V228" s="131"/>
    </x:row>
    <x:row r="229">
      <x:c r="A229" s="129"/>
      <x:c r="B229" s="130"/>
      <x:c r="C229" s="131"/>
      <x:c r="D229" s="15" t="str">
        <x:f>IF(A229="","",TEXT(A229,"yyyy-mm"))</x:f>
      </x:c>
      <x:c r="E229" s="132"/>
      <x:c r="F229" s="130"/>
      <x:c r="G229" s="130"/>
      <x:c r="H229" s="130"/>
      <x:c r="I229" s="130"/>
      <x:c r="J229" s="130"/>
      <x:c r="K229" s="130"/>
      <x:c r="L229" s="130"/>
      <x:c r="M229" s="131"/>
      <x:c r="N229" s="126" t="str">
        <x:f>IF(A229="","",IF(ABS(R229)&gt;='Assumptions'!$B$10,IF(OR(L229="",M229=""),"HOLD - DUAL APPROVAL","APPROVED"),IF(L229="","HOLD - APPROVAL","APPROVED")))</x:f>
      </x:c>
      <x:c r="O229" s="132"/>
      <x:c r="P229" s="133"/>
      <x:c r="Q229" s="134"/>
      <x:c r="R229" s="103" t="str">
        <x:f>IF(A229="","",P229-Q229)</x:f>
      </x:c>
      <x:c r="S229" s="132"/>
      <x:c r="T229" s="130"/>
      <x:c r="U229" s="130"/>
      <x:c r="V229" s="131"/>
    </x:row>
    <x:row r="230">
      <x:c r="A230" s="129"/>
      <x:c r="B230" s="130"/>
      <x:c r="C230" s="131"/>
      <x:c r="D230" s="15" t="str">
        <x:f>IF(A230="","",TEXT(A230,"yyyy-mm"))</x:f>
      </x:c>
      <x:c r="E230" s="132"/>
      <x:c r="F230" s="130"/>
      <x:c r="G230" s="130"/>
      <x:c r="H230" s="130"/>
      <x:c r="I230" s="130"/>
      <x:c r="J230" s="130"/>
      <x:c r="K230" s="130"/>
      <x:c r="L230" s="130"/>
      <x:c r="M230" s="131"/>
      <x:c r="N230" s="126" t="str">
        <x:f>IF(A230="","",IF(ABS(R230)&gt;='Assumptions'!$B$10,IF(OR(L230="",M230=""),"HOLD - DUAL APPROVAL","APPROVED"),IF(L230="","HOLD - APPROVAL","APPROVED")))</x:f>
      </x:c>
      <x:c r="O230" s="132"/>
      <x:c r="P230" s="133"/>
      <x:c r="Q230" s="134"/>
      <x:c r="R230" s="103" t="str">
        <x:f>IF(A230="","",P230-Q230)</x:f>
      </x:c>
      <x:c r="S230" s="132"/>
      <x:c r="T230" s="130"/>
      <x:c r="U230" s="130"/>
      <x:c r="V230" s="131"/>
    </x:row>
    <x:row r="231">
      <x:c r="A231" s="129"/>
      <x:c r="B231" s="130"/>
      <x:c r="C231" s="131"/>
      <x:c r="D231" s="15" t="str">
        <x:f>IF(A231="","",TEXT(A231,"yyyy-mm"))</x:f>
      </x:c>
      <x:c r="E231" s="132"/>
      <x:c r="F231" s="130"/>
      <x:c r="G231" s="130"/>
      <x:c r="H231" s="130"/>
      <x:c r="I231" s="130"/>
      <x:c r="J231" s="130"/>
      <x:c r="K231" s="130"/>
      <x:c r="L231" s="130"/>
      <x:c r="M231" s="131"/>
      <x:c r="N231" s="126" t="str">
        <x:f>IF(A231="","",IF(ABS(R231)&gt;='Assumptions'!$B$10,IF(OR(L231="",M231=""),"HOLD - DUAL APPROVAL","APPROVED"),IF(L231="","HOLD - APPROVAL","APPROVED")))</x:f>
      </x:c>
      <x:c r="O231" s="132"/>
      <x:c r="P231" s="133"/>
      <x:c r="Q231" s="134"/>
      <x:c r="R231" s="103" t="str">
        <x:f>IF(A231="","",P231-Q231)</x:f>
      </x:c>
      <x:c r="S231" s="132"/>
      <x:c r="T231" s="130"/>
      <x:c r="U231" s="130"/>
      <x:c r="V231" s="131"/>
    </x:row>
    <x:row r="232">
      <x:c r="A232" s="129"/>
      <x:c r="B232" s="130"/>
      <x:c r="C232" s="131"/>
      <x:c r="D232" s="15" t="str">
        <x:f>IF(A232="","",TEXT(A232,"yyyy-mm"))</x:f>
      </x:c>
      <x:c r="E232" s="132"/>
      <x:c r="F232" s="130"/>
      <x:c r="G232" s="130"/>
      <x:c r="H232" s="130"/>
      <x:c r="I232" s="130"/>
      <x:c r="J232" s="130"/>
      <x:c r="K232" s="130"/>
      <x:c r="L232" s="130"/>
      <x:c r="M232" s="131"/>
      <x:c r="N232" s="126" t="str">
        <x:f>IF(A232="","",IF(ABS(R232)&gt;='Assumptions'!$B$10,IF(OR(L232="",M232=""),"HOLD - DUAL APPROVAL","APPROVED"),IF(L232="","HOLD - APPROVAL","APPROVED")))</x:f>
      </x:c>
      <x:c r="O232" s="132"/>
      <x:c r="P232" s="133"/>
      <x:c r="Q232" s="134"/>
      <x:c r="R232" s="103" t="str">
        <x:f>IF(A232="","",P232-Q232)</x:f>
      </x:c>
      <x:c r="S232" s="132"/>
      <x:c r="T232" s="130"/>
      <x:c r="U232" s="130"/>
      <x:c r="V232" s="131"/>
    </x:row>
    <x:row r="233">
      <x:c r="A233" s="129"/>
      <x:c r="B233" s="130"/>
      <x:c r="C233" s="131"/>
      <x:c r="D233" s="15" t="str">
        <x:f>IF(A233="","",TEXT(A233,"yyyy-mm"))</x:f>
      </x:c>
      <x:c r="E233" s="132"/>
      <x:c r="F233" s="130"/>
      <x:c r="G233" s="130"/>
      <x:c r="H233" s="130"/>
      <x:c r="I233" s="130"/>
      <x:c r="J233" s="130"/>
      <x:c r="K233" s="130"/>
      <x:c r="L233" s="130"/>
      <x:c r="M233" s="131"/>
      <x:c r="N233" s="126" t="str">
        <x:f>IF(A233="","",IF(ABS(R233)&gt;='Assumptions'!$B$10,IF(OR(L233="",M233=""),"HOLD - DUAL APPROVAL","APPROVED"),IF(L233="","HOLD - APPROVAL","APPROVED")))</x:f>
      </x:c>
      <x:c r="O233" s="132"/>
      <x:c r="P233" s="133"/>
      <x:c r="Q233" s="134"/>
      <x:c r="R233" s="103" t="str">
        <x:f>IF(A233="","",P233-Q233)</x:f>
      </x:c>
      <x:c r="S233" s="132"/>
      <x:c r="T233" s="130"/>
      <x:c r="U233" s="130"/>
      <x:c r="V233" s="131"/>
    </x:row>
    <x:row r="234">
      <x:c r="A234" s="129"/>
      <x:c r="B234" s="130"/>
      <x:c r="C234" s="131"/>
      <x:c r="D234" s="15" t="str">
        <x:f>IF(A234="","",TEXT(A234,"yyyy-mm"))</x:f>
      </x:c>
      <x:c r="E234" s="132"/>
      <x:c r="F234" s="130"/>
      <x:c r="G234" s="130"/>
      <x:c r="H234" s="130"/>
      <x:c r="I234" s="130"/>
      <x:c r="J234" s="130"/>
      <x:c r="K234" s="130"/>
      <x:c r="L234" s="130"/>
      <x:c r="M234" s="131"/>
      <x:c r="N234" s="126" t="str">
        <x:f>IF(A234="","",IF(ABS(R234)&gt;='Assumptions'!$B$10,IF(OR(L234="",M234=""),"HOLD - DUAL APPROVAL","APPROVED"),IF(L234="","HOLD - APPROVAL","APPROVED")))</x:f>
      </x:c>
      <x:c r="O234" s="132"/>
      <x:c r="P234" s="133"/>
      <x:c r="Q234" s="134"/>
      <x:c r="R234" s="103" t="str">
        <x:f>IF(A234="","",P234-Q234)</x:f>
      </x:c>
      <x:c r="S234" s="132"/>
      <x:c r="T234" s="130"/>
      <x:c r="U234" s="130"/>
      <x:c r="V234" s="131"/>
    </x:row>
    <x:row r="235">
      <x:c r="A235" s="129"/>
      <x:c r="B235" s="130"/>
      <x:c r="C235" s="131"/>
      <x:c r="D235" s="15" t="str">
        <x:f>IF(A235="","",TEXT(A235,"yyyy-mm"))</x:f>
      </x:c>
      <x:c r="E235" s="132"/>
      <x:c r="F235" s="130"/>
      <x:c r="G235" s="130"/>
      <x:c r="H235" s="130"/>
      <x:c r="I235" s="130"/>
      <x:c r="J235" s="130"/>
      <x:c r="K235" s="130"/>
      <x:c r="L235" s="130"/>
      <x:c r="M235" s="131"/>
      <x:c r="N235" s="126" t="str">
        <x:f>IF(A235="","",IF(ABS(R235)&gt;='Assumptions'!$B$10,IF(OR(L235="",M235=""),"HOLD - DUAL APPROVAL","APPROVED"),IF(L235="","HOLD - APPROVAL","APPROVED")))</x:f>
      </x:c>
      <x:c r="O235" s="132"/>
      <x:c r="P235" s="133"/>
      <x:c r="Q235" s="134"/>
      <x:c r="R235" s="103" t="str">
        <x:f>IF(A235="","",P235-Q235)</x:f>
      </x:c>
      <x:c r="S235" s="132"/>
      <x:c r="T235" s="130"/>
      <x:c r="U235" s="130"/>
      <x:c r="V235" s="131"/>
    </x:row>
    <x:row r="236">
      <x:c r="A236" s="129"/>
      <x:c r="B236" s="130"/>
      <x:c r="C236" s="131"/>
      <x:c r="D236" s="15" t="str">
        <x:f>IF(A236="","",TEXT(A236,"yyyy-mm"))</x:f>
      </x:c>
      <x:c r="E236" s="132"/>
      <x:c r="F236" s="130"/>
      <x:c r="G236" s="130"/>
      <x:c r="H236" s="130"/>
      <x:c r="I236" s="130"/>
      <x:c r="J236" s="130"/>
      <x:c r="K236" s="130"/>
      <x:c r="L236" s="130"/>
      <x:c r="M236" s="131"/>
      <x:c r="N236" s="126" t="str">
        <x:f>IF(A236="","",IF(ABS(R236)&gt;='Assumptions'!$B$10,IF(OR(L236="",M236=""),"HOLD - DUAL APPROVAL","APPROVED"),IF(L236="","HOLD - APPROVAL","APPROVED")))</x:f>
      </x:c>
      <x:c r="O236" s="132"/>
      <x:c r="P236" s="133"/>
      <x:c r="Q236" s="134"/>
      <x:c r="R236" s="103" t="str">
        <x:f>IF(A236="","",P236-Q236)</x:f>
      </x:c>
      <x:c r="S236" s="132"/>
      <x:c r="T236" s="130"/>
      <x:c r="U236" s="130"/>
      <x:c r="V236" s="131"/>
    </x:row>
    <x:row r="237">
      <x:c r="A237" s="129"/>
      <x:c r="B237" s="130"/>
      <x:c r="C237" s="131"/>
      <x:c r="D237" s="15" t="str">
        <x:f>IF(A237="","",TEXT(A237,"yyyy-mm"))</x:f>
      </x:c>
      <x:c r="E237" s="132"/>
      <x:c r="F237" s="130"/>
      <x:c r="G237" s="130"/>
      <x:c r="H237" s="130"/>
      <x:c r="I237" s="130"/>
      <x:c r="J237" s="130"/>
      <x:c r="K237" s="130"/>
      <x:c r="L237" s="130"/>
      <x:c r="M237" s="131"/>
      <x:c r="N237" s="126" t="str">
        <x:f>IF(A237="","",IF(ABS(R237)&gt;='Assumptions'!$B$10,IF(OR(L237="",M237=""),"HOLD - DUAL APPROVAL","APPROVED"),IF(L237="","HOLD - APPROVAL","APPROVED")))</x:f>
      </x:c>
      <x:c r="O237" s="132"/>
      <x:c r="P237" s="133"/>
      <x:c r="Q237" s="134"/>
      <x:c r="R237" s="103" t="str">
        <x:f>IF(A237="","",P237-Q237)</x:f>
      </x:c>
      <x:c r="S237" s="132"/>
      <x:c r="T237" s="130"/>
      <x:c r="U237" s="130"/>
      <x:c r="V237" s="131"/>
    </x:row>
    <x:row r="238">
      <x:c r="A238" s="129"/>
      <x:c r="B238" s="130"/>
      <x:c r="C238" s="131"/>
      <x:c r="D238" s="15" t="str">
        <x:f>IF(A238="","",TEXT(A238,"yyyy-mm"))</x:f>
      </x:c>
      <x:c r="E238" s="132"/>
      <x:c r="F238" s="130"/>
      <x:c r="G238" s="130"/>
      <x:c r="H238" s="130"/>
      <x:c r="I238" s="130"/>
      <x:c r="J238" s="130"/>
      <x:c r="K238" s="130"/>
      <x:c r="L238" s="130"/>
      <x:c r="M238" s="131"/>
      <x:c r="N238" s="126" t="str">
        <x:f>IF(A238="","",IF(ABS(R238)&gt;='Assumptions'!$B$10,IF(OR(L238="",M238=""),"HOLD - DUAL APPROVAL","APPROVED"),IF(L238="","HOLD - APPROVAL","APPROVED")))</x:f>
      </x:c>
      <x:c r="O238" s="132"/>
      <x:c r="P238" s="133"/>
      <x:c r="Q238" s="134"/>
      <x:c r="R238" s="103" t="str">
        <x:f>IF(A238="","",P238-Q238)</x:f>
      </x:c>
      <x:c r="S238" s="132"/>
      <x:c r="T238" s="130"/>
      <x:c r="U238" s="130"/>
      <x:c r="V238" s="131"/>
    </x:row>
    <x:row r="239">
      <x:c r="A239" s="129"/>
      <x:c r="B239" s="130"/>
      <x:c r="C239" s="131"/>
      <x:c r="D239" s="15" t="str">
        <x:f>IF(A239="","",TEXT(A239,"yyyy-mm"))</x:f>
      </x:c>
      <x:c r="E239" s="132"/>
      <x:c r="F239" s="130"/>
      <x:c r="G239" s="130"/>
      <x:c r="H239" s="130"/>
      <x:c r="I239" s="130"/>
      <x:c r="J239" s="130"/>
      <x:c r="K239" s="130"/>
      <x:c r="L239" s="130"/>
      <x:c r="M239" s="131"/>
      <x:c r="N239" s="126" t="str">
        <x:f>IF(A239="","",IF(ABS(R239)&gt;='Assumptions'!$B$10,IF(OR(L239="",M239=""),"HOLD - DUAL APPROVAL","APPROVED"),IF(L239="","HOLD - APPROVAL","APPROVED")))</x:f>
      </x:c>
      <x:c r="O239" s="132"/>
      <x:c r="P239" s="133"/>
      <x:c r="Q239" s="134"/>
      <x:c r="R239" s="103" t="str">
        <x:f>IF(A239="","",P239-Q239)</x:f>
      </x:c>
      <x:c r="S239" s="132"/>
      <x:c r="T239" s="130"/>
      <x:c r="U239" s="130"/>
      <x:c r="V239" s="131"/>
    </x:row>
    <x:row r="240">
      <x:c r="A240" s="129"/>
      <x:c r="B240" s="130"/>
      <x:c r="C240" s="131"/>
      <x:c r="D240" s="15" t="str">
        <x:f>IF(A240="","",TEXT(A240,"yyyy-mm"))</x:f>
      </x:c>
      <x:c r="E240" s="132"/>
      <x:c r="F240" s="130"/>
      <x:c r="G240" s="130"/>
      <x:c r="H240" s="130"/>
      <x:c r="I240" s="130"/>
      <x:c r="J240" s="130"/>
      <x:c r="K240" s="130"/>
      <x:c r="L240" s="130"/>
      <x:c r="M240" s="131"/>
      <x:c r="N240" s="126" t="str">
        <x:f>IF(A240="","",IF(ABS(R240)&gt;='Assumptions'!$B$10,IF(OR(L240="",M240=""),"HOLD - DUAL APPROVAL","APPROVED"),IF(L240="","HOLD - APPROVAL","APPROVED")))</x:f>
      </x:c>
      <x:c r="O240" s="132"/>
      <x:c r="P240" s="133"/>
      <x:c r="Q240" s="134"/>
      <x:c r="R240" s="103" t="str">
        <x:f>IF(A240="","",P240-Q240)</x:f>
      </x:c>
      <x:c r="S240" s="132"/>
      <x:c r="T240" s="130"/>
      <x:c r="U240" s="130"/>
      <x:c r="V240" s="131"/>
    </x:row>
    <x:row r="241">
      <x:c r="A241" s="129"/>
      <x:c r="B241" s="130"/>
      <x:c r="C241" s="131"/>
      <x:c r="D241" s="15" t="str">
        <x:f>IF(A241="","",TEXT(A241,"yyyy-mm"))</x:f>
      </x:c>
      <x:c r="E241" s="132"/>
      <x:c r="F241" s="130"/>
      <x:c r="G241" s="130"/>
      <x:c r="H241" s="130"/>
      <x:c r="I241" s="130"/>
      <x:c r="J241" s="130"/>
      <x:c r="K241" s="130"/>
      <x:c r="L241" s="130"/>
      <x:c r="M241" s="131"/>
      <x:c r="N241" s="126" t="str">
        <x:f>IF(A241="","",IF(ABS(R241)&gt;='Assumptions'!$B$10,IF(OR(L241="",M241=""),"HOLD - DUAL APPROVAL","APPROVED"),IF(L241="","HOLD - APPROVAL","APPROVED")))</x:f>
      </x:c>
      <x:c r="O241" s="132"/>
      <x:c r="P241" s="133"/>
      <x:c r="Q241" s="134"/>
      <x:c r="R241" s="103" t="str">
        <x:f>IF(A241="","",P241-Q241)</x:f>
      </x:c>
      <x:c r="S241" s="132"/>
      <x:c r="T241" s="130"/>
      <x:c r="U241" s="130"/>
      <x:c r="V241" s="131"/>
    </x:row>
    <x:row r="242">
      <x:c r="A242" s="129"/>
      <x:c r="B242" s="130"/>
      <x:c r="C242" s="131"/>
      <x:c r="D242" s="15" t="str">
        <x:f>IF(A242="","",TEXT(A242,"yyyy-mm"))</x:f>
      </x:c>
      <x:c r="E242" s="132"/>
      <x:c r="F242" s="130"/>
      <x:c r="G242" s="130"/>
      <x:c r="H242" s="130"/>
      <x:c r="I242" s="130"/>
      <x:c r="J242" s="130"/>
      <x:c r="K242" s="130"/>
      <x:c r="L242" s="130"/>
      <x:c r="M242" s="131"/>
      <x:c r="N242" s="126" t="str">
        <x:f>IF(A242="","",IF(ABS(R242)&gt;='Assumptions'!$B$10,IF(OR(L242="",M242=""),"HOLD - DUAL APPROVAL","APPROVED"),IF(L242="","HOLD - APPROVAL","APPROVED")))</x:f>
      </x:c>
      <x:c r="O242" s="132"/>
      <x:c r="P242" s="133"/>
      <x:c r="Q242" s="134"/>
      <x:c r="R242" s="103" t="str">
        <x:f>IF(A242="","",P242-Q242)</x:f>
      </x:c>
      <x:c r="S242" s="132"/>
      <x:c r="T242" s="130"/>
      <x:c r="U242" s="130"/>
      <x:c r="V242" s="131"/>
    </x:row>
    <x:row r="243">
      <x:c r="A243" s="129"/>
      <x:c r="B243" s="130"/>
      <x:c r="C243" s="131"/>
      <x:c r="D243" s="15" t="str">
        <x:f>IF(A243="","",TEXT(A243,"yyyy-mm"))</x:f>
      </x:c>
      <x:c r="E243" s="132"/>
      <x:c r="F243" s="130"/>
      <x:c r="G243" s="130"/>
      <x:c r="H243" s="130"/>
      <x:c r="I243" s="130"/>
      <x:c r="J243" s="130"/>
      <x:c r="K243" s="130"/>
      <x:c r="L243" s="130"/>
      <x:c r="M243" s="131"/>
      <x:c r="N243" s="126" t="str">
        <x:f>IF(A243="","",IF(ABS(R243)&gt;='Assumptions'!$B$10,IF(OR(L243="",M243=""),"HOLD - DUAL APPROVAL","APPROVED"),IF(L243="","HOLD - APPROVAL","APPROVED")))</x:f>
      </x:c>
      <x:c r="O243" s="132"/>
      <x:c r="P243" s="133"/>
      <x:c r="Q243" s="134"/>
      <x:c r="R243" s="103" t="str">
        <x:f>IF(A243="","",P243-Q243)</x:f>
      </x:c>
      <x:c r="S243" s="132"/>
      <x:c r="T243" s="130"/>
      <x:c r="U243" s="130"/>
      <x:c r="V243" s="131"/>
    </x:row>
    <x:row r="244">
      <x:c r="A244" s="129"/>
      <x:c r="B244" s="130"/>
      <x:c r="C244" s="131"/>
      <x:c r="D244" s="15" t="str">
        <x:f>IF(A244="","",TEXT(A244,"yyyy-mm"))</x:f>
      </x:c>
      <x:c r="E244" s="132"/>
      <x:c r="F244" s="130"/>
      <x:c r="G244" s="130"/>
      <x:c r="H244" s="130"/>
      <x:c r="I244" s="130"/>
      <x:c r="J244" s="130"/>
      <x:c r="K244" s="130"/>
      <x:c r="L244" s="130"/>
      <x:c r="M244" s="131"/>
      <x:c r="N244" s="126" t="str">
        <x:f>IF(A244="","",IF(ABS(R244)&gt;='Assumptions'!$B$10,IF(OR(L244="",M244=""),"HOLD - DUAL APPROVAL","APPROVED"),IF(L244="","HOLD - APPROVAL","APPROVED")))</x:f>
      </x:c>
      <x:c r="O244" s="132"/>
      <x:c r="P244" s="133"/>
      <x:c r="Q244" s="134"/>
      <x:c r="R244" s="103" t="str">
        <x:f>IF(A244="","",P244-Q244)</x:f>
      </x:c>
      <x:c r="S244" s="132"/>
      <x:c r="T244" s="130"/>
      <x:c r="U244" s="130"/>
      <x:c r="V244" s="131"/>
    </x:row>
    <x:row r="245">
      <x:c r="A245" s="129"/>
      <x:c r="B245" s="130"/>
      <x:c r="C245" s="131"/>
      <x:c r="D245" s="15" t="str">
        <x:f>IF(A245="","",TEXT(A245,"yyyy-mm"))</x:f>
      </x:c>
      <x:c r="E245" s="132"/>
      <x:c r="F245" s="130"/>
      <x:c r="G245" s="130"/>
      <x:c r="H245" s="130"/>
      <x:c r="I245" s="130"/>
      <x:c r="J245" s="130"/>
      <x:c r="K245" s="130"/>
      <x:c r="L245" s="130"/>
      <x:c r="M245" s="131"/>
      <x:c r="N245" s="126" t="str">
        <x:f>IF(A245="","",IF(ABS(R245)&gt;='Assumptions'!$B$10,IF(OR(L245="",M245=""),"HOLD - DUAL APPROVAL","APPROVED"),IF(L245="","HOLD - APPROVAL","APPROVED")))</x:f>
      </x:c>
      <x:c r="O245" s="132"/>
      <x:c r="P245" s="133"/>
      <x:c r="Q245" s="134"/>
      <x:c r="R245" s="103" t="str">
        <x:f>IF(A245="","",P245-Q245)</x:f>
      </x:c>
      <x:c r="S245" s="132"/>
      <x:c r="T245" s="130"/>
      <x:c r="U245" s="130"/>
      <x:c r="V245" s="131"/>
    </x:row>
    <x:row r="246">
      <x:c r="A246" s="129"/>
      <x:c r="B246" s="130"/>
      <x:c r="C246" s="131"/>
      <x:c r="D246" s="15" t="str">
        <x:f>IF(A246="","",TEXT(A246,"yyyy-mm"))</x:f>
      </x:c>
      <x:c r="E246" s="132"/>
      <x:c r="F246" s="130"/>
      <x:c r="G246" s="130"/>
      <x:c r="H246" s="130"/>
      <x:c r="I246" s="130"/>
      <x:c r="J246" s="130"/>
      <x:c r="K246" s="130"/>
      <x:c r="L246" s="130"/>
      <x:c r="M246" s="131"/>
      <x:c r="N246" s="126" t="str">
        <x:f>IF(A246="","",IF(ABS(R246)&gt;='Assumptions'!$B$10,IF(OR(L246="",M246=""),"HOLD - DUAL APPROVAL","APPROVED"),IF(L246="","HOLD - APPROVAL","APPROVED")))</x:f>
      </x:c>
      <x:c r="O246" s="132"/>
      <x:c r="P246" s="133"/>
      <x:c r="Q246" s="134"/>
      <x:c r="R246" s="103" t="str">
        <x:f>IF(A246="","",P246-Q246)</x:f>
      </x:c>
      <x:c r="S246" s="132"/>
      <x:c r="T246" s="130"/>
      <x:c r="U246" s="130"/>
      <x:c r="V246" s="131"/>
    </x:row>
    <x:row r="247">
      <x:c r="A247" s="129"/>
      <x:c r="B247" s="130"/>
      <x:c r="C247" s="131"/>
      <x:c r="D247" s="15" t="str">
        <x:f>IF(A247="","",TEXT(A247,"yyyy-mm"))</x:f>
      </x:c>
      <x:c r="E247" s="132"/>
      <x:c r="F247" s="130"/>
      <x:c r="G247" s="130"/>
      <x:c r="H247" s="130"/>
      <x:c r="I247" s="130"/>
      <x:c r="J247" s="130"/>
      <x:c r="K247" s="130"/>
      <x:c r="L247" s="130"/>
      <x:c r="M247" s="131"/>
      <x:c r="N247" s="126" t="str">
        <x:f>IF(A247="","",IF(ABS(R247)&gt;='Assumptions'!$B$10,IF(OR(L247="",M247=""),"HOLD - DUAL APPROVAL","APPROVED"),IF(L247="","HOLD - APPROVAL","APPROVED")))</x:f>
      </x:c>
      <x:c r="O247" s="132"/>
      <x:c r="P247" s="133"/>
      <x:c r="Q247" s="134"/>
      <x:c r="R247" s="103" t="str">
        <x:f>IF(A247="","",P247-Q247)</x:f>
      </x:c>
      <x:c r="S247" s="132"/>
      <x:c r="T247" s="130"/>
      <x:c r="U247" s="130"/>
      <x:c r="V247" s="131"/>
    </x:row>
    <x:row r="248">
      <x:c r="A248" s="129"/>
      <x:c r="B248" s="130"/>
      <x:c r="C248" s="131"/>
      <x:c r="D248" s="15" t="str">
        <x:f>IF(A248="","",TEXT(A248,"yyyy-mm"))</x:f>
      </x:c>
      <x:c r="E248" s="132"/>
      <x:c r="F248" s="130"/>
      <x:c r="G248" s="130"/>
      <x:c r="H248" s="130"/>
      <x:c r="I248" s="130"/>
      <x:c r="J248" s="130"/>
      <x:c r="K248" s="130"/>
      <x:c r="L248" s="130"/>
      <x:c r="M248" s="131"/>
      <x:c r="N248" s="126" t="str">
        <x:f>IF(A248="","",IF(ABS(R248)&gt;='Assumptions'!$B$10,IF(OR(L248="",M248=""),"HOLD - DUAL APPROVAL","APPROVED"),IF(L248="","HOLD - APPROVAL","APPROVED")))</x:f>
      </x:c>
      <x:c r="O248" s="132"/>
      <x:c r="P248" s="133"/>
      <x:c r="Q248" s="134"/>
      <x:c r="R248" s="103" t="str">
        <x:f>IF(A248="","",P248-Q248)</x:f>
      </x:c>
      <x:c r="S248" s="132"/>
      <x:c r="T248" s="130"/>
      <x:c r="U248" s="130"/>
      <x:c r="V248" s="131"/>
    </x:row>
    <x:row r="249">
      <x:c r="A249" s="129"/>
      <x:c r="B249" s="130"/>
      <x:c r="C249" s="131"/>
      <x:c r="D249" s="15" t="str">
        <x:f>IF(A249="","",TEXT(A249,"yyyy-mm"))</x:f>
      </x:c>
      <x:c r="E249" s="132"/>
      <x:c r="F249" s="130"/>
      <x:c r="G249" s="130"/>
      <x:c r="H249" s="130"/>
      <x:c r="I249" s="130"/>
      <x:c r="J249" s="130"/>
      <x:c r="K249" s="130"/>
      <x:c r="L249" s="130"/>
      <x:c r="M249" s="131"/>
      <x:c r="N249" s="126" t="str">
        <x:f>IF(A249="","",IF(ABS(R249)&gt;='Assumptions'!$B$10,IF(OR(L249="",M249=""),"HOLD - DUAL APPROVAL","APPROVED"),IF(L249="","HOLD - APPROVAL","APPROVED")))</x:f>
      </x:c>
      <x:c r="O249" s="132"/>
      <x:c r="P249" s="133"/>
      <x:c r="Q249" s="134"/>
      <x:c r="R249" s="103" t="str">
        <x:f>IF(A249="","",P249-Q249)</x:f>
      </x:c>
      <x:c r="S249" s="132"/>
      <x:c r="T249" s="130"/>
      <x:c r="U249" s="130"/>
      <x:c r="V249" s="131"/>
    </x:row>
    <x:row r="250">
      <x:c r="A250" s="129"/>
      <x:c r="B250" s="130"/>
      <x:c r="C250" s="131"/>
      <x:c r="D250" s="15" t="str">
        <x:f>IF(A250="","",TEXT(A250,"yyyy-mm"))</x:f>
      </x:c>
      <x:c r="E250" s="132"/>
      <x:c r="F250" s="130"/>
      <x:c r="G250" s="130"/>
      <x:c r="H250" s="130"/>
      <x:c r="I250" s="130"/>
      <x:c r="J250" s="130"/>
      <x:c r="K250" s="130"/>
      <x:c r="L250" s="130"/>
      <x:c r="M250" s="131"/>
      <x:c r="N250" s="126" t="str">
        <x:f>IF(A250="","",IF(ABS(R250)&gt;='Assumptions'!$B$10,IF(OR(L250="",M250=""),"HOLD - DUAL APPROVAL","APPROVED"),IF(L250="","HOLD - APPROVAL","APPROVED")))</x:f>
      </x:c>
      <x:c r="O250" s="132"/>
      <x:c r="P250" s="133"/>
      <x:c r="Q250" s="134"/>
      <x:c r="R250" s="103" t="str">
        <x:f>IF(A250="","",P250-Q250)</x:f>
      </x:c>
      <x:c r="S250" s="132"/>
      <x:c r="T250" s="130"/>
      <x:c r="U250" s="130"/>
      <x:c r="V250" s="131"/>
    </x:row>
    <x:row r="251">
      <x:c r="A251" s="129"/>
      <x:c r="B251" s="130"/>
      <x:c r="C251" s="131"/>
      <x:c r="D251" s="15" t="str">
        <x:f>IF(A251="","",TEXT(A251,"yyyy-mm"))</x:f>
      </x:c>
      <x:c r="E251" s="132"/>
      <x:c r="F251" s="130"/>
      <x:c r="G251" s="130"/>
      <x:c r="H251" s="130"/>
      <x:c r="I251" s="130"/>
      <x:c r="J251" s="130"/>
      <x:c r="K251" s="130"/>
      <x:c r="L251" s="130"/>
      <x:c r="M251" s="131"/>
      <x:c r="N251" s="126" t="str">
        <x:f>IF(A251="","",IF(ABS(R251)&gt;='Assumptions'!$B$10,IF(OR(L251="",M251=""),"HOLD - DUAL APPROVAL","APPROVED"),IF(L251="","HOLD - APPROVAL","APPROVED")))</x:f>
      </x:c>
      <x:c r="O251" s="132"/>
      <x:c r="P251" s="133"/>
      <x:c r="Q251" s="134"/>
      <x:c r="R251" s="103" t="str">
        <x:f>IF(A251="","",P251-Q251)</x:f>
      </x:c>
      <x:c r="S251" s="132"/>
      <x:c r="T251" s="130"/>
      <x:c r="U251" s="130"/>
      <x:c r="V251" s="131"/>
    </x:row>
    <x:row r="252">
      <x:c r="A252" s="129"/>
      <x:c r="B252" s="130"/>
      <x:c r="C252" s="131"/>
      <x:c r="D252" s="15" t="str">
        <x:f>IF(A252="","",TEXT(A252,"yyyy-mm"))</x:f>
      </x:c>
      <x:c r="E252" s="132"/>
      <x:c r="F252" s="130"/>
      <x:c r="G252" s="130"/>
      <x:c r="H252" s="130"/>
      <x:c r="I252" s="130"/>
      <x:c r="J252" s="130"/>
      <x:c r="K252" s="130"/>
      <x:c r="L252" s="130"/>
      <x:c r="M252" s="131"/>
      <x:c r="N252" s="126" t="str">
        <x:f>IF(A252="","",IF(ABS(R252)&gt;='Assumptions'!$B$10,IF(OR(L252="",M252=""),"HOLD - DUAL APPROVAL","APPROVED"),IF(L252="","HOLD - APPROVAL","APPROVED")))</x:f>
      </x:c>
      <x:c r="O252" s="132"/>
      <x:c r="P252" s="133"/>
      <x:c r="Q252" s="134"/>
      <x:c r="R252" s="103" t="str">
        <x:f>IF(A252="","",P252-Q252)</x:f>
      </x:c>
      <x:c r="S252" s="132"/>
      <x:c r="T252" s="130"/>
      <x:c r="U252" s="130"/>
      <x:c r="V252" s="131"/>
    </x:row>
    <x:row r="253">
      <x:c r="A253" s="129"/>
      <x:c r="B253" s="130"/>
      <x:c r="C253" s="131"/>
      <x:c r="D253" s="15" t="str">
        <x:f>IF(A253="","",TEXT(A253,"yyyy-mm"))</x:f>
      </x:c>
      <x:c r="E253" s="132"/>
      <x:c r="F253" s="130"/>
      <x:c r="G253" s="130"/>
      <x:c r="H253" s="130"/>
      <x:c r="I253" s="130"/>
      <x:c r="J253" s="130"/>
      <x:c r="K253" s="130"/>
      <x:c r="L253" s="130"/>
      <x:c r="M253" s="131"/>
      <x:c r="N253" s="126" t="str">
        <x:f>IF(A253="","",IF(ABS(R253)&gt;='Assumptions'!$B$10,IF(OR(L253="",M253=""),"HOLD - DUAL APPROVAL","APPROVED"),IF(L253="","HOLD - APPROVAL","APPROVED")))</x:f>
      </x:c>
      <x:c r="O253" s="132"/>
      <x:c r="P253" s="133"/>
      <x:c r="Q253" s="134"/>
      <x:c r="R253" s="103" t="str">
        <x:f>IF(A253="","",P253-Q253)</x:f>
      </x:c>
      <x:c r="S253" s="132"/>
      <x:c r="T253" s="130"/>
      <x:c r="U253" s="130"/>
      <x:c r="V253" s="131"/>
    </x:row>
    <x:row r="254">
      <x:c r="A254" s="129"/>
      <x:c r="B254" s="130"/>
      <x:c r="C254" s="131"/>
      <x:c r="D254" s="15" t="str">
        <x:f>IF(A254="","",TEXT(A254,"yyyy-mm"))</x:f>
      </x:c>
      <x:c r="E254" s="132"/>
      <x:c r="F254" s="130"/>
      <x:c r="G254" s="130"/>
      <x:c r="H254" s="130"/>
      <x:c r="I254" s="130"/>
      <x:c r="J254" s="130"/>
      <x:c r="K254" s="130"/>
      <x:c r="L254" s="130"/>
      <x:c r="M254" s="131"/>
      <x:c r="N254" s="126" t="str">
        <x:f>IF(A254="","",IF(ABS(R254)&gt;='Assumptions'!$B$10,IF(OR(L254="",M254=""),"HOLD - DUAL APPROVAL","APPROVED"),IF(L254="","HOLD - APPROVAL","APPROVED")))</x:f>
      </x:c>
      <x:c r="O254" s="132"/>
      <x:c r="P254" s="133"/>
      <x:c r="Q254" s="134"/>
      <x:c r="R254" s="103" t="str">
        <x:f>IF(A254="","",P254-Q254)</x:f>
      </x:c>
      <x:c r="S254" s="132"/>
      <x:c r="T254" s="130"/>
      <x:c r="U254" s="130"/>
      <x:c r="V254" s="131"/>
    </x:row>
    <x:row r="255">
      <x:c r="A255" s="129"/>
      <x:c r="B255" s="130"/>
      <x:c r="C255" s="131"/>
      <x:c r="D255" s="15" t="str">
        <x:f>IF(A255="","",TEXT(A255,"yyyy-mm"))</x:f>
      </x:c>
      <x:c r="E255" s="132"/>
      <x:c r="F255" s="130"/>
      <x:c r="G255" s="130"/>
      <x:c r="H255" s="130"/>
      <x:c r="I255" s="130"/>
      <x:c r="J255" s="130"/>
      <x:c r="K255" s="130"/>
      <x:c r="L255" s="130"/>
      <x:c r="M255" s="131"/>
      <x:c r="N255" s="126" t="str">
        <x:f>IF(A255="","",IF(ABS(R255)&gt;='Assumptions'!$B$10,IF(OR(L255="",M255=""),"HOLD - DUAL APPROVAL","APPROVED"),IF(L255="","HOLD - APPROVAL","APPROVED")))</x:f>
      </x:c>
      <x:c r="O255" s="132"/>
      <x:c r="P255" s="133"/>
      <x:c r="Q255" s="134"/>
      <x:c r="R255" s="103" t="str">
        <x:f>IF(A255="","",P255-Q255)</x:f>
      </x:c>
      <x:c r="S255" s="132"/>
      <x:c r="T255" s="130"/>
      <x:c r="U255" s="130"/>
      <x:c r="V255" s="131"/>
    </x:row>
    <x:row r="256">
      <x:c r="A256" s="129"/>
      <x:c r="B256" s="130"/>
      <x:c r="C256" s="131"/>
      <x:c r="D256" s="15" t="str">
        <x:f>IF(A256="","",TEXT(A256,"yyyy-mm"))</x:f>
      </x:c>
      <x:c r="E256" s="132"/>
      <x:c r="F256" s="130"/>
      <x:c r="G256" s="130"/>
      <x:c r="H256" s="130"/>
      <x:c r="I256" s="130"/>
      <x:c r="J256" s="130"/>
      <x:c r="K256" s="130"/>
      <x:c r="L256" s="130"/>
      <x:c r="M256" s="131"/>
      <x:c r="N256" s="126" t="str">
        <x:f>IF(A256="","",IF(ABS(R256)&gt;='Assumptions'!$B$10,IF(OR(L256="",M256=""),"HOLD - DUAL APPROVAL","APPROVED"),IF(L256="","HOLD - APPROVAL","APPROVED")))</x:f>
      </x:c>
      <x:c r="O256" s="132"/>
      <x:c r="P256" s="133"/>
      <x:c r="Q256" s="134"/>
      <x:c r="R256" s="103" t="str">
        <x:f>IF(A256="","",P256-Q256)</x:f>
      </x:c>
      <x:c r="S256" s="132"/>
      <x:c r="T256" s="130"/>
      <x:c r="U256" s="130"/>
      <x:c r="V256" s="131"/>
    </x:row>
    <x:row r="257">
      <x:c r="A257" s="129"/>
      <x:c r="B257" s="130"/>
      <x:c r="C257" s="131"/>
      <x:c r="D257" s="15" t="str">
        <x:f>IF(A257="","",TEXT(A257,"yyyy-mm"))</x:f>
      </x:c>
      <x:c r="E257" s="132"/>
      <x:c r="F257" s="130"/>
      <x:c r="G257" s="130"/>
      <x:c r="H257" s="130"/>
      <x:c r="I257" s="130"/>
      <x:c r="J257" s="130"/>
      <x:c r="K257" s="130"/>
      <x:c r="L257" s="130"/>
      <x:c r="M257" s="131"/>
      <x:c r="N257" s="126" t="str">
        <x:f>IF(A257="","",IF(ABS(R257)&gt;='Assumptions'!$B$10,IF(OR(L257="",M257=""),"HOLD - DUAL APPROVAL","APPROVED"),IF(L257="","HOLD - APPROVAL","APPROVED")))</x:f>
      </x:c>
      <x:c r="O257" s="132"/>
      <x:c r="P257" s="133"/>
      <x:c r="Q257" s="134"/>
      <x:c r="R257" s="103" t="str">
        <x:f>IF(A257="","",P257-Q257)</x:f>
      </x:c>
      <x:c r="S257" s="132"/>
      <x:c r="T257" s="130"/>
      <x:c r="U257" s="130"/>
      <x:c r="V257" s="131"/>
    </x:row>
    <x:row r="258">
      <x:c r="A258" s="129"/>
      <x:c r="B258" s="130"/>
      <x:c r="C258" s="131"/>
      <x:c r="D258" s="15" t="str">
        <x:f>IF(A258="","",TEXT(A258,"yyyy-mm"))</x:f>
      </x:c>
      <x:c r="E258" s="132"/>
      <x:c r="F258" s="130"/>
      <x:c r="G258" s="130"/>
      <x:c r="H258" s="130"/>
      <x:c r="I258" s="130"/>
      <x:c r="J258" s="130"/>
      <x:c r="K258" s="130"/>
      <x:c r="L258" s="130"/>
      <x:c r="M258" s="131"/>
      <x:c r="N258" s="126" t="str">
        <x:f>IF(A258="","",IF(ABS(R258)&gt;='Assumptions'!$B$10,IF(OR(L258="",M258=""),"HOLD - DUAL APPROVAL","APPROVED"),IF(L258="","HOLD - APPROVAL","APPROVED")))</x:f>
      </x:c>
      <x:c r="O258" s="132"/>
      <x:c r="P258" s="133"/>
      <x:c r="Q258" s="134"/>
      <x:c r="R258" s="103" t="str">
        <x:f>IF(A258="","",P258-Q258)</x:f>
      </x:c>
      <x:c r="S258" s="132"/>
      <x:c r="T258" s="130"/>
      <x:c r="U258" s="130"/>
      <x:c r="V258" s="131"/>
    </x:row>
    <x:row r="259">
      <x:c r="A259" s="129"/>
      <x:c r="B259" s="130"/>
      <x:c r="C259" s="131"/>
      <x:c r="D259" s="15" t="str">
        <x:f>IF(A259="","",TEXT(A259,"yyyy-mm"))</x:f>
      </x:c>
      <x:c r="E259" s="132"/>
      <x:c r="F259" s="130"/>
      <x:c r="G259" s="130"/>
      <x:c r="H259" s="130"/>
      <x:c r="I259" s="130"/>
      <x:c r="J259" s="130"/>
      <x:c r="K259" s="130"/>
      <x:c r="L259" s="130"/>
      <x:c r="M259" s="131"/>
      <x:c r="N259" s="126" t="str">
        <x:f>IF(A259="","",IF(ABS(R259)&gt;='Assumptions'!$B$10,IF(OR(L259="",M259=""),"HOLD - DUAL APPROVAL","APPROVED"),IF(L259="","HOLD - APPROVAL","APPROVED")))</x:f>
      </x:c>
      <x:c r="O259" s="132"/>
      <x:c r="P259" s="133"/>
      <x:c r="Q259" s="134"/>
      <x:c r="R259" s="103" t="str">
        <x:f>IF(A259="","",P259-Q259)</x:f>
      </x:c>
      <x:c r="S259" s="132"/>
      <x:c r="T259" s="130"/>
      <x:c r="U259" s="130"/>
      <x:c r="V259" s="131"/>
    </x:row>
    <x:row r="260">
      <x:c r="A260" s="129"/>
      <x:c r="B260" s="130"/>
      <x:c r="C260" s="131"/>
      <x:c r="D260" s="15" t="str">
        <x:f>IF(A260="","",TEXT(A260,"yyyy-mm"))</x:f>
      </x:c>
      <x:c r="E260" s="132"/>
      <x:c r="F260" s="130"/>
      <x:c r="G260" s="130"/>
      <x:c r="H260" s="130"/>
      <x:c r="I260" s="130"/>
      <x:c r="J260" s="130"/>
      <x:c r="K260" s="130"/>
      <x:c r="L260" s="130"/>
      <x:c r="M260" s="131"/>
      <x:c r="N260" s="126" t="str">
        <x:f>IF(A260="","",IF(ABS(R260)&gt;='Assumptions'!$B$10,IF(OR(L260="",M260=""),"HOLD - DUAL APPROVAL","APPROVED"),IF(L260="","HOLD - APPROVAL","APPROVED")))</x:f>
      </x:c>
      <x:c r="O260" s="132"/>
      <x:c r="P260" s="133"/>
      <x:c r="Q260" s="134"/>
      <x:c r="R260" s="103" t="str">
        <x:f>IF(A260="","",P260-Q260)</x:f>
      </x:c>
      <x:c r="S260" s="132"/>
      <x:c r="T260" s="130"/>
      <x:c r="U260" s="130"/>
      <x:c r="V260" s="131"/>
    </x:row>
    <x:row r="261">
      <x:c r="A261" s="129"/>
      <x:c r="B261" s="130"/>
      <x:c r="C261" s="131"/>
      <x:c r="D261" s="15" t="str">
        <x:f>IF(A261="","",TEXT(A261,"yyyy-mm"))</x:f>
      </x:c>
      <x:c r="E261" s="132"/>
      <x:c r="F261" s="130"/>
      <x:c r="G261" s="130"/>
      <x:c r="H261" s="130"/>
      <x:c r="I261" s="130"/>
      <x:c r="J261" s="130"/>
      <x:c r="K261" s="130"/>
      <x:c r="L261" s="130"/>
      <x:c r="M261" s="131"/>
      <x:c r="N261" s="126" t="str">
        <x:f>IF(A261="","",IF(ABS(R261)&gt;='Assumptions'!$B$10,IF(OR(L261="",M261=""),"HOLD - DUAL APPROVAL","APPROVED"),IF(L261="","HOLD - APPROVAL","APPROVED")))</x:f>
      </x:c>
      <x:c r="O261" s="132"/>
      <x:c r="P261" s="133"/>
      <x:c r="Q261" s="134"/>
      <x:c r="R261" s="103" t="str">
        <x:f>IF(A261="","",P261-Q261)</x:f>
      </x:c>
      <x:c r="S261" s="132"/>
      <x:c r="T261" s="130"/>
      <x:c r="U261" s="130"/>
      <x:c r="V261" s="131"/>
    </x:row>
    <x:row r="262">
      <x:c r="A262" s="129"/>
      <x:c r="B262" s="130"/>
      <x:c r="C262" s="131"/>
      <x:c r="D262" s="15" t="str">
        <x:f>IF(A262="","",TEXT(A262,"yyyy-mm"))</x:f>
      </x:c>
      <x:c r="E262" s="132"/>
      <x:c r="F262" s="130"/>
      <x:c r="G262" s="130"/>
      <x:c r="H262" s="130"/>
      <x:c r="I262" s="130"/>
      <x:c r="J262" s="130"/>
      <x:c r="K262" s="130"/>
      <x:c r="L262" s="130"/>
      <x:c r="M262" s="131"/>
      <x:c r="N262" s="126" t="str">
        <x:f>IF(A262="","",IF(ABS(R262)&gt;='Assumptions'!$B$10,IF(OR(L262="",M262=""),"HOLD - DUAL APPROVAL","APPROVED"),IF(L262="","HOLD - APPROVAL","APPROVED")))</x:f>
      </x:c>
      <x:c r="O262" s="132"/>
      <x:c r="P262" s="133"/>
      <x:c r="Q262" s="134"/>
      <x:c r="R262" s="103" t="str">
        <x:f>IF(A262="","",P262-Q262)</x:f>
      </x:c>
      <x:c r="S262" s="132"/>
      <x:c r="T262" s="130"/>
      <x:c r="U262" s="130"/>
      <x:c r="V262" s="131"/>
    </x:row>
    <x:row r="263">
      <x:c r="A263" s="129"/>
      <x:c r="B263" s="130"/>
      <x:c r="C263" s="131"/>
      <x:c r="D263" s="15" t="str">
        <x:f>IF(A263="","",TEXT(A263,"yyyy-mm"))</x:f>
      </x:c>
      <x:c r="E263" s="132"/>
      <x:c r="F263" s="130"/>
      <x:c r="G263" s="130"/>
      <x:c r="H263" s="130"/>
      <x:c r="I263" s="130"/>
      <x:c r="J263" s="130"/>
      <x:c r="K263" s="130"/>
      <x:c r="L263" s="130"/>
      <x:c r="M263" s="131"/>
      <x:c r="N263" s="126" t="str">
        <x:f>IF(A263="","",IF(ABS(R263)&gt;='Assumptions'!$B$10,IF(OR(L263="",M263=""),"HOLD - DUAL APPROVAL","APPROVED"),IF(L263="","HOLD - APPROVAL","APPROVED")))</x:f>
      </x:c>
      <x:c r="O263" s="132"/>
      <x:c r="P263" s="133"/>
      <x:c r="Q263" s="134"/>
      <x:c r="R263" s="103" t="str">
        <x:f>IF(A263="","",P263-Q263)</x:f>
      </x:c>
      <x:c r="S263" s="132"/>
      <x:c r="T263" s="130"/>
      <x:c r="U263" s="130"/>
      <x:c r="V263" s="131"/>
    </x:row>
    <x:row r="264">
      <x:c r="A264" s="129"/>
      <x:c r="B264" s="130"/>
      <x:c r="C264" s="131"/>
      <x:c r="D264" s="15" t="str">
        <x:f>IF(A264="","",TEXT(A264,"yyyy-mm"))</x:f>
      </x:c>
      <x:c r="E264" s="132"/>
      <x:c r="F264" s="130"/>
      <x:c r="G264" s="130"/>
      <x:c r="H264" s="130"/>
      <x:c r="I264" s="130"/>
      <x:c r="J264" s="130"/>
      <x:c r="K264" s="130"/>
      <x:c r="L264" s="130"/>
      <x:c r="M264" s="131"/>
      <x:c r="N264" s="126" t="str">
        <x:f>IF(A264="","",IF(ABS(R264)&gt;='Assumptions'!$B$10,IF(OR(L264="",M264=""),"HOLD - DUAL APPROVAL","APPROVED"),IF(L264="","HOLD - APPROVAL","APPROVED")))</x:f>
      </x:c>
      <x:c r="O264" s="132"/>
      <x:c r="P264" s="133"/>
      <x:c r="Q264" s="134"/>
      <x:c r="R264" s="103" t="str">
        <x:f>IF(A264="","",P264-Q264)</x:f>
      </x:c>
      <x:c r="S264" s="132"/>
      <x:c r="T264" s="130"/>
      <x:c r="U264" s="130"/>
      <x:c r="V264" s="131"/>
    </x:row>
    <x:row r="265">
      <x:c r="A265" s="129"/>
      <x:c r="B265" s="130"/>
      <x:c r="C265" s="131"/>
      <x:c r="D265" s="15" t="str">
        <x:f>IF(A265="","",TEXT(A265,"yyyy-mm"))</x:f>
      </x:c>
      <x:c r="E265" s="132"/>
      <x:c r="F265" s="130"/>
      <x:c r="G265" s="130"/>
      <x:c r="H265" s="130"/>
      <x:c r="I265" s="130"/>
      <x:c r="J265" s="130"/>
      <x:c r="K265" s="130"/>
      <x:c r="L265" s="130"/>
      <x:c r="M265" s="131"/>
      <x:c r="N265" s="126" t="str">
        <x:f>IF(A265="","",IF(ABS(R265)&gt;='Assumptions'!$B$10,IF(OR(L265="",M265=""),"HOLD - DUAL APPROVAL","APPROVED"),IF(L265="","HOLD - APPROVAL","APPROVED")))</x:f>
      </x:c>
      <x:c r="O265" s="132"/>
      <x:c r="P265" s="133"/>
      <x:c r="Q265" s="134"/>
      <x:c r="R265" s="103" t="str">
        <x:f>IF(A265="","",P265-Q265)</x:f>
      </x:c>
      <x:c r="S265" s="132"/>
      <x:c r="T265" s="130"/>
      <x:c r="U265" s="130"/>
      <x:c r="V265" s="131"/>
    </x:row>
    <x:row r="266">
      <x:c r="A266" s="129"/>
      <x:c r="B266" s="130"/>
      <x:c r="C266" s="131"/>
      <x:c r="D266" s="15" t="str">
        <x:f>IF(A266="","",TEXT(A266,"yyyy-mm"))</x:f>
      </x:c>
      <x:c r="E266" s="132"/>
      <x:c r="F266" s="130"/>
      <x:c r="G266" s="130"/>
      <x:c r="H266" s="130"/>
      <x:c r="I266" s="130"/>
      <x:c r="J266" s="130"/>
      <x:c r="K266" s="130"/>
      <x:c r="L266" s="130"/>
      <x:c r="M266" s="131"/>
      <x:c r="N266" s="126" t="str">
        <x:f>IF(A266="","",IF(ABS(R266)&gt;='Assumptions'!$B$10,IF(OR(L266="",M266=""),"HOLD - DUAL APPROVAL","APPROVED"),IF(L266="","HOLD - APPROVAL","APPROVED")))</x:f>
      </x:c>
      <x:c r="O266" s="132"/>
      <x:c r="P266" s="133"/>
      <x:c r="Q266" s="134"/>
      <x:c r="R266" s="103" t="str">
        <x:f>IF(A266="","",P266-Q266)</x:f>
      </x:c>
      <x:c r="S266" s="132"/>
      <x:c r="T266" s="130"/>
      <x:c r="U266" s="130"/>
      <x:c r="V266" s="131"/>
    </x:row>
    <x:row r="267">
      <x:c r="A267" s="129"/>
      <x:c r="B267" s="130"/>
      <x:c r="C267" s="131"/>
      <x:c r="D267" s="15" t="str">
        <x:f>IF(A267="","",TEXT(A267,"yyyy-mm"))</x:f>
      </x:c>
      <x:c r="E267" s="132"/>
      <x:c r="F267" s="130"/>
      <x:c r="G267" s="130"/>
      <x:c r="H267" s="130"/>
      <x:c r="I267" s="130"/>
      <x:c r="J267" s="130"/>
      <x:c r="K267" s="130"/>
      <x:c r="L267" s="130"/>
      <x:c r="M267" s="131"/>
      <x:c r="N267" s="126" t="str">
        <x:f>IF(A267="","",IF(ABS(R267)&gt;='Assumptions'!$B$10,IF(OR(L267="",M267=""),"HOLD - DUAL APPROVAL","APPROVED"),IF(L267="","HOLD - APPROVAL","APPROVED")))</x:f>
      </x:c>
      <x:c r="O267" s="132"/>
      <x:c r="P267" s="133"/>
      <x:c r="Q267" s="134"/>
      <x:c r="R267" s="103" t="str">
        <x:f>IF(A267="","",P267-Q267)</x:f>
      </x:c>
      <x:c r="S267" s="132"/>
      <x:c r="T267" s="130"/>
      <x:c r="U267" s="130"/>
      <x:c r="V267" s="131"/>
    </x:row>
    <x:row r="268">
      <x:c r="A268" s="129"/>
      <x:c r="B268" s="130"/>
      <x:c r="C268" s="131"/>
      <x:c r="D268" s="15" t="str">
        <x:f>IF(A268="","",TEXT(A268,"yyyy-mm"))</x:f>
      </x:c>
      <x:c r="E268" s="132"/>
      <x:c r="F268" s="130"/>
      <x:c r="G268" s="130"/>
      <x:c r="H268" s="130"/>
      <x:c r="I268" s="130"/>
      <x:c r="J268" s="130"/>
      <x:c r="K268" s="130"/>
      <x:c r="L268" s="130"/>
      <x:c r="M268" s="131"/>
      <x:c r="N268" s="126" t="str">
        <x:f>IF(A268="","",IF(ABS(R268)&gt;='Assumptions'!$B$10,IF(OR(L268="",M268=""),"HOLD - DUAL APPROVAL","APPROVED"),IF(L268="","HOLD - APPROVAL","APPROVED")))</x:f>
      </x:c>
      <x:c r="O268" s="132"/>
      <x:c r="P268" s="133"/>
      <x:c r="Q268" s="134"/>
      <x:c r="R268" s="103" t="str">
        <x:f>IF(A268="","",P268-Q268)</x:f>
      </x:c>
      <x:c r="S268" s="132"/>
      <x:c r="T268" s="130"/>
      <x:c r="U268" s="130"/>
      <x:c r="V268" s="131"/>
    </x:row>
    <x:row r="269">
      <x:c r="A269" s="129"/>
      <x:c r="B269" s="130"/>
      <x:c r="C269" s="131"/>
      <x:c r="D269" s="15" t="str">
        <x:f>IF(A269="","",TEXT(A269,"yyyy-mm"))</x:f>
      </x:c>
      <x:c r="E269" s="132"/>
      <x:c r="F269" s="130"/>
      <x:c r="G269" s="130"/>
      <x:c r="H269" s="130"/>
      <x:c r="I269" s="130"/>
      <x:c r="J269" s="130"/>
      <x:c r="K269" s="130"/>
      <x:c r="L269" s="130"/>
      <x:c r="M269" s="131"/>
      <x:c r="N269" s="126" t="str">
        <x:f>IF(A269="","",IF(ABS(R269)&gt;='Assumptions'!$B$10,IF(OR(L269="",M269=""),"HOLD - DUAL APPROVAL","APPROVED"),IF(L269="","HOLD - APPROVAL","APPROVED")))</x:f>
      </x:c>
      <x:c r="O269" s="132"/>
      <x:c r="P269" s="133"/>
      <x:c r="Q269" s="134"/>
      <x:c r="R269" s="103" t="str">
        <x:f>IF(A269="","",P269-Q269)</x:f>
      </x:c>
      <x:c r="S269" s="132"/>
      <x:c r="T269" s="130"/>
      <x:c r="U269" s="130"/>
      <x:c r="V269" s="131"/>
    </x:row>
    <x:row r="270">
      <x:c r="A270" s="129"/>
      <x:c r="B270" s="130"/>
      <x:c r="C270" s="131"/>
      <x:c r="D270" s="15" t="str">
        <x:f>IF(A270="","",TEXT(A270,"yyyy-mm"))</x:f>
      </x:c>
      <x:c r="E270" s="132"/>
      <x:c r="F270" s="130"/>
      <x:c r="G270" s="130"/>
      <x:c r="H270" s="130"/>
      <x:c r="I270" s="130"/>
      <x:c r="J270" s="130"/>
      <x:c r="K270" s="130"/>
      <x:c r="L270" s="130"/>
      <x:c r="M270" s="131"/>
      <x:c r="N270" s="126" t="str">
        <x:f>IF(A270="","",IF(ABS(R270)&gt;='Assumptions'!$B$10,IF(OR(L270="",M270=""),"HOLD - DUAL APPROVAL","APPROVED"),IF(L270="","HOLD - APPROVAL","APPROVED")))</x:f>
      </x:c>
      <x:c r="O270" s="132"/>
      <x:c r="P270" s="133"/>
      <x:c r="Q270" s="134"/>
      <x:c r="R270" s="103" t="str">
        <x:f>IF(A270="","",P270-Q270)</x:f>
      </x:c>
      <x:c r="S270" s="132"/>
      <x:c r="T270" s="130"/>
      <x:c r="U270" s="130"/>
      <x:c r="V270" s="131"/>
    </x:row>
    <x:row r="271">
      <x:c r="A271" s="129"/>
      <x:c r="B271" s="130"/>
      <x:c r="C271" s="131"/>
      <x:c r="D271" s="15" t="str">
        <x:f>IF(A271="","",TEXT(A271,"yyyy-mm"))</x:f>
      </x:c>
      <x:c r="E271" s="132"/>
      <x:c r="F271" s="130"/>
      <x:c r="G271" s="130"/>
      <x:c r="H271" s="130"/>
      <x:c r="I271" s="130"/>
      <x:c r="J271" s="130"/>
      <x:c r="K271" s="130"/>
      <x:c r="L271" s="130"/>
      <x:c r="M271" s="131"/>
      <x:c r="N271" s="126" t="str">
        <x:f>IF(A271="","",IF(ABS(R271)&gt;='Assumptions'!$B$10,IF(OR(L271="",M271=""),"HOLD - DUAL APPROVAL","APPROVED"),IF(L271="","HOLD - APPROVAL","APPROVED")))</x:f>
      </x:c>
      <x:c r="O271" s="132"/>
      <x:c r="P271" s="133"/>
      <x:c r="Q271" s="134"/>
      <x:c r="R271" s="103" t="str">
        <x:f>IF(A271="","",P271-Q271)</x:f>
      </x:c>
      <x:c r="S271" s="132"/>
      <x:c r="T271" s="130"/>
      <x:c r="U271" s="130"/>
      <x:c r="V271" s="131"/>
    </x:row>
    <x:row r="272">
      <x:c r="A272" s="129"/>
      <x:c r="B272" s="130"/>
      <x:c r="C272" s="131"/>
      <x:c r="D272" s="15" t="str">
        <x:f>IF(A272="","",TEXT(A272,"yyyy-mm"))</x:f>
      </x:c>
      <x:c r="E272" s="132"/>
      <x:c r="F272" s="130"/>
      <x:c r="G272" s="130"/>
      <x:c r="H272" s="130"/>
      <x:c r="I272" s="130"/>
      <x:c r="J272" s="130"/>
      <x:c r="K272" s="130"/>
      <x:c r="L272" s="130"/>
      <x:c r="M272" s="131"/>
      <x:c r="N272" s="126" t="str">
        <x:f>IF(A272="","",IF(ABS(R272)&gt;='Assumptions'!$B$10,IF(OR(L272="",M272=""),"HOLD - DUAL APPROVAL","APPROVED"),IF(L272="","HOLD - APPROVAL","APPROVED")))</x:f>
      </x:c>
      <x:c r="O272" s="132"/>
      <x:c r="P272" s="133"/>
      <x:c r="Q272" s="134"/>
      <x:c r="R272" s="103" t="str">
        <x:f>IF(A272="","",P272-Q272)</x:f>
      </x:c>
      <x:c r="S272" s="132"/>
      <x:c r="T272" s="130"/>
      <x:c r="U272" s="130"/>
      <x:c r="V272" s="131"/>
    </x:row>
    <x:row r="273">
      <x:c r="A273" s="129"/>
      <x:c r="B273" s="130"/>
      <x:c r="C273" s="131"/>
      <x:c r="D273" s="15" t="str">
        <x:f>IF(A273="","",TEXT(A273,"yyyy-mm"))</x:f>
      </x:c>
      <x:c r="E273" s="132"/>
      <x:c r="F273" s="130"/>
      <x:c r="G273" s="130"/>
      <x:c r="H273" s="130"/>
      <x:c r="I273" s="130"/>
      <x:c r="J273" s="130"/>
      <x:c r="K273" s="130"/>
      <x:c r="L273" s="130"/>
      <x:c r="M273" s="131"/>
      <x:c r="N273" s="126" t="str">
        <x:f>IF(A273="","",IF(ABS(R273)&gt;='Assumptions'!$B$10,IF(OR(L273="",M273=""),"HOLD - DUAL APPROVAL","APPROVED"),IF(L273="","HOLD - APPROVAL","APPROVED")))</x:f>
      </x:c>
      <x:c r="O273" s="132"/>
      <x:c r="P273" s="133"/>
      <x:c r="Q273" s="134"/>
      <x:c r="R273" s="103" t="str">
        <x:f>IF(A273="","",P273-Q273)</x:f>
      </x:c>
      <x:c r="S273" s="132"/>
      <x:c r="T273" s="130"/>
      <x:c r="U273" s="130"/>
      <x:c r="V273" s="131"/>
    </x:row>
    <x:row r="274">
      <x:c r="A274" s="129"/>
      <x:c r="B274" s="130"/>
      <x:c r="C274" s="131"/>
      <x:c r="D274" s="15" t="str">
        <x:f>IF(A274="","",TEXT(A274,"yyyy-mm"))</x:f>
      </x:c>
      <x:c r="E274" s="132"/>
      <x:c r="F274" s="130"/>
      <x:c r="G274" s="130"/>
      <x:c r="H274" s="130"/>
      <x:c r="I274" s="130"/>
      <x:c r="J274" s="130"/>
      <x:c r="K274" s="130"/>
      <x:c r="L274" s="130"/>
      <x:c r="M274" s="131"/>
      <x:c r="N274" s="126" t="str">
        <x:f>IF(A274="","",IF(ABS(R274)&gt;='Assumptions'!$B$10,IF(OR(L274="",M274=""),"HOLD - DUAL APPROVAL","APPROVED"),IF(L274="","HOLD - APPROVAL","APPROVED")))</x:f>
      </x:c>
      <x:c r="O274" s="132"/>
      <x:c r="P274" s="133"/>
      <x:c r="Q274" s="134"/>
      <x:c r="R274" s="103" t="str">
        <x:f>IF(A274="","",P274-Q274)</x:f>
      </x:c>
      <x:c r="S274" s="132"/>
      <x:c r="T274" s="130"/>
      <x:c r="U274" s="130"/>
      <x:c r="V274" s="131"/>
    </x:row>
    <x:row r="275">
      <x:c r="A275" s="129"/>
      <x:c r="B275" s="130"/>
      <x:c r="C275" s="131"/>
      <x:c r="D275" s="15" t="str">
        <x:f>IF(A275="","",TEXT(A275,"yyyy-mm"))</x:f>
      </x:c>
      <x:c r="E275" s="132"/>
      <x:c r="F275" s="130"/>
      <x:c r="G275" s="130"/>
      <x:c r="H275" s="130"/>
      <x:c r="I275" s="130"/>
      <x:c r="J275" s="130"/>
      <x:c r="K275" s="130"/>
      <x:c r="L275" s="130"/>
      <x:c r="M275" s="131"/>
      <x:c r="N275" s="126" t="str">
        <x:f>IF(A275="","",IF(ABS(R275)&gt;='Assumptions'!$B$10,IF(OR(L275="",M275=""),"HOLD - DUAL APPROVAL","APPROVED"),IF(L275="","HOLD - APPROVAL","APPROVED")))</x:f>
      </x:c>
      <x:c r="O275" s="132"/>
      <x:c r="P275" s="133"/>
      <x:c r="Q275" s="134"/>
      <x:c r="R275" s="103" t="str">
        <x:f>IF(A275="","",P275-Q275)</x:f>
      </x:c>
      <x:c r="S275" s="132"/>
      <x:c r="T275" s="130"/>
      <x:c r="U275" s="130"/>
      <x:c r="V275" s="131"/>
    </x:row>
    <x:row r="276">
      <x:c r="A276" s="129"/>
      <x:c r="B276" s="130"/>
      <x:c r="C276" s="131"/>
      <x:c r="D276" s="15" t="str">
        <x:f>IF(A276="","",TEXT(A276,"yyyy-mm"))</x:f>
      </x:c>
      <x:c r="E276" s="132"/>
      <x:c r="F276" s="130"/>
      <x:c r="G276" s="130"/>
      <x:c r="H276" s="130"/>
      <x:c r="I276" s="130"/>
      <x:c r="J276" s="130"/>
      <x:c r="K276" s="130"/>
      <x:c r="L276" s="130"/>
      <x:c r="M276" s="131"/>
      <x:c r="N276" s="126" t="str">
        <x:f>IF(A276="","",IF(ABS(R276)&gt;='Assumptions'!$B$10,IF(OR(L276="",M276=""),"HOLD - DUAL APPROVAL","APPROVED"),IF(L276="","HOLD - APPROVAL","APPROVED")))</x:f>
      </x:c>
      <x:c r="O276" s="132"/>
      <x:c r="P276" s="133"/>
      <x:c r="Q276" s="134"/>
      <x:c r="R276" s="103" t="str">
        <x:f>IF(A276="","",P276-Q276)</x:f>
      </x:c>
      <x:c r="S276" s="132"/>
      <x:c r="T276" s="130"/>
      <x:c r="U276" s="130"/>
      <x:c r="V276" s="131"/>
    </x:row>
    <x:row r="277">
      <x:c r="A277" s="129"/>
      <x:c r="B277" s="130"/>
      <x:c r="C277" s="131"/>
      <x:c r="D277" s="15" t="str">
        <x:f>IF(A277="","",TEXT(A277,"yyyy-mm"))</x:f>
      </x:c>
      <x:c r="E277" s="132"/>
      <x:c r="F277" s="130"/>
      <x:c r="G277" s="130"/>
      <x:c r="H277" s="130"/>
      <x:c r="I277" s="130"/>
      <x:c r="J277" s="130"/>
      <x:c r="K277" s="130"/>
      <x:c r="L277" s="130"/>
      <x:c r="M277" s="131"/>
      <x:c r="N277" s="126" t="str">
        <x:f>IF(A277="","",IF(ABS(R277)&gt;='Assumptions'!$B$10,IF(OR(L277="",M277=""),"HOLD - DUAL APPROVAL","APPROVED"),IF(L277="","HOLD - APPROVAL","APPROVED")))</x:f>
      </x:c>
      <x:c r="O277" s="132"/>
      <x:c r="P277" s="133"/>
      <x:c r="Q277" s="134"/>
      <x:c r="R277" s="103" t="str">
        <x:f>IF(A277="","",P277-Q277)</x:f>
      </x:c>
      <x:c r="S277" s="132"/>
      <x:c r="T277" s="130"/>
      <x:c r="U277" s="130"/>
      <x:c r="V277" s="131"/>
    </x:row>
    <x:row r="278">
      <x:c r="A278" s="129"/>
      <x:c r="B278" s="130"/>
      <x:c r="C278" s="131"/>
      <x:c r="D278" s="15" t="str">
        <x:f>IF(A278="","",TEXT(A278,"yyyy-mm"))</x:f>
      </x:c>
      <x:c r="E278" s="132"/>
      <x:c r="F278" s="130"/>
      <x:c r="G278" s="130"/>
      <x:c r="H278" s="130"/>
      <x:c r="I278" s="130"/>
      <x:c r="J278" s="130"/>
      <x:c r="K278" s="130"/>
      <x:c r="L278" s="130"/>
      <x:c r="M278" s="131"/>
      <x:c r="N278" s="126" t="str">
        <x:f>IF(A278="","",IF(ABS(R278)&gt;='Assumptions'!$B$10,IF(OR(L278="",M278=""),"HOLD - DUAL APPROVAL","APPROVED"),IF(L278="","HOLD - APPROVAL","APPROVED")))</x:f>
      </x:c>
      <x:c r="O278" s="132"/>
      <x:c r="P278" s="133"/>
      <x:c r="Q278" s="134"/>
      <x:c r="R278" s="103" t="str">
        <x:f>IF(A278="","",P278-Q278)</x:f>
      </x:c>
      <x:c r="S278" s="132"/>
      <x:c r="T278" s="130"/>
      <x:c r="U278" s="130"/>
      <x:c r="V278" s="131"/>
    </x:row>
    <x:row r="279">
      <x:c r="A279" s="129"/>
      <x:c r="B279" s="130"/>
      <x:c r="C279" s="131"/>
      <x:c r="D279" s="15" t="str">
        <x:f>IF(A279="","",TEXT(A279,"yyyy-mm"))</x:f>
      </x:c>
      <x:c r="E279" s="132"/>
      <x:c r="F279" s="130"/>
      <x:c r="G279" s="130"/>
      <x:c r="H279" s="130"/>
      <x:c r="I279" s="130"/>
      <x:c r="J279" s="130"/>
      <x:c r="K279" s="130"/>
      <x:c r="L279" s="130"/>
      <x:c r="M279" s="131"/>
      <x:c r="N279" s="126" t="str">
        <x:f>IF(A279="","",IF(ABS(R279)&gt;='Assumptions'!$B$10,IF(OR(L279="",M279=""),"HOLD - DUAL APPROVAL","APPROVED"),IF(L279="","HOLD - APPROVAL","APPROVED")))</x:f>
      </x:c>
      <x:c r="O279" s="132"/>
      <x:c r="P279" s="133"/>
      <x:c r="Q279" s="134"/>
      <x:c r="R279" s="103" t="str">
        <x:f>IF(A279="","",P279-Q279)</x:f>
      </x:c>
      <x:c r="S279" s="132"/>
      <x:c r="T279" s="130"/>
      <x:c r="U279" s="130"/>
      <x:c r="V279" s="131"/>
    </x:row>
    <x:row r="280">
      <x:c r="A280" s="129"/>
      <x:c r="B280" s="130"/>
      <x:c r="C280" s="131"/>
      <x:c r="D280" s="15" t="str">
        <x:f>IF(A280="","",TEXT(A280,"yyyy-mm"))</x:f>
      </x:c>
      <x:c r="E280" s="132"/>
      <x:c r="F280" s="130"/>
      <x:c r="G280" s="130"/>
      <x:c r="H280" s="130"/>
      <x:c r="I280" s="130"/>
      <x:c r="J280" s="130"/>
      <x:c r="K280" s="130"/>
      <x:c r="L280" s="130"/>
      <x:c r="M280" s="131"/>
      <x:c r="N280" s="126" t="str">
        <x:f>IF(A280="","",IF(ABS(R280)&gt;='Assumptions'!$B$10,IF(OR(L280="",M280=""),"HOLD - DUAL APPROVAL","APPROVED"),IF(L280="","HOLD - APPROVAL","APPROVED")))</x:f>
      </x:c>
      <x:c r="O280" s="132"/>
      <x:c r="P280" s="133"/>
      <x:c r="Q280" s="134"/>
      <x:c r="R280" s="103" t="str">
        <x:f>IF(A280="","",P280-Q280)</x:f>
      </x:c>
      <x:c r="S280" s="132"/>
      <x:c r="T280" s="130"/>
      <x:c r="U280" s="130"/>
      <x:c r="V280" s="131"/>
    </x:row>
    <x:row r="281">
      <x:c r="A281" s="129"/>
      <x:c r="B281" s="130"/>
      <x:c r="C281" s="131"/>
      <x:c r="D281" s="15" t="str">
        <x:f>IF(A281="","",TEXT(A281,"yyyy-mm"))</x:f>
      </x:c>
      <x:c r="E281" s="132"/>
      <x:c r="F281" s="130"/>
      <x:c r="G281" s="130"/>
      <x:c r="H281" s="130"/>
      <x:c r="I281" s="130"/>
      <x:c r="J281" s="130"/>
      <x:c r="K281" s="130"/>
      <x:c r="L281" s="130"/>
      <x:c r="M281" s="131"/>
      <x:c r="N281" s="126" t="str">
        <x:f>IF(A281="","",IF(ABS(R281)&gt;='Assumptions'!$B$10,IF(OR(L281="",M281=""),"HOLD - DUAL APPROVAL","APPROVED"),IF(L281="","HOLD - APPROVAL","APPROVED")))</x:f>
      </x:c>
      <x:c r="O281" s="132"/>
      <x:c r="P281" s="133"/>
      <x:c r="Q281" s="134"/>
      <x:c r="R281" s="103" t="str">
        <x:f>IF(A281="","",P281-Q281)</x:f>
      </x:c>
      <x:c r="S281" s="132"/>
      <x:c r="T281" s="130"/>
      <x:c r="U281" s="130"/>
      <x:c r="V281" s="131"/>
    </x:row>
    <x:row r="282">
      <x:c r="A282" s="129"/>
      <x:c r="B282" s="130"/>
      <x:c r="C282" s="131"/>
      <x:c r="D282" s="15" t="str">
        <x:f>IF(A282="","",TEXT(A282,"yyyy-mm"))</x:f>
      </x:c>
      <x:c r="E282" s="132"/>
      <x:c r="F282" s="130"/>
      <x:c r="G282" s="130"/>
      <x:c r="H282" s="130"/>
      <x:c r="I282" s="130"/>
      <x:c r="J282" s="130"/>
      <x:c r="K282" s="130"/>
      <x:c r="L282" s="130"/>
      <x:c r="M282" s="131"/>
      <x:c r="N282" s="126" t="str">
        <x:f>IF(A282="","",IF(ABS(R282)&gt;='Assumptions'!$B$10,IF(OR(L282="",M282=""),"HOLD - DUAL APPROVAL","APPROVED"),IF(L282="","HOLD - APPROVAL","APPROVED")))</x:f>
      </x:c>
      <x:c r="O282" s="132"/>
      <x:c r="P282" s="133"/>
      <x:c r="Q282" s="134"/>
      <x:c r="R282" s="103" t="str">
        <x:f>IF(A282="","",P282-Q282)</x:f>
      </x:c>
      <x:c r="S282" s="132"/>
      <x:c r="T282" s="130"/>
      <x:c r="U282" s="130"/>
      <x:c r="V282" s="131"/>
    </x:row>
    <x:row r="283">
      <x:c r="A283" s="129"/>
      <x:c r="B283" s="130"/>
      <x:c r="C283" s="131"/>
      <x:c r="D283" s="15" t="str">
        <x:f>IF(A283="","",TEXT(A283,"yyyy-mm"))</x:f>
      </x:c>
      <x:c r="E283" s="132"/>
      <x:c r="F283" s="130"/>
      <x:c r="G283" s="130"/>
      <x:c r="H283" s="130"/>
      <x:c r="I283" s="130"/>
      <x:c r="J283" s="130"/>
      <x:c r="K283" s="130"/>
      <x:c r="L283" s="130"/>
      <x:c r="M283" s="131"/>
      <x:c r="N283" s="126" t="str">
        <x:f>IF(A283="","",IF(ABS(R283)&gt;='Assumptions'!$B$10,IF(OR(L283="",M283=""),"HOLD - DUAL APPROVAL","APPROVED"),IF(L283="","HOLD - APPROVAL","APPROVED")))</x:f>
      </x:c>
      <x:c r="O283" s="132"/>
      <x:c r="P283" s="133"/>
      <x:c r="Q283" s="134"/>
      <x:c r="R283" s="103" t="str">
        <x:f>IF(A283="","",P283-Q283)</x:f>
      </x:c>
      <x:c r="S283" s="132"/>
      <x:c r="T283" s="130"/>
      <x:c r="U283" s="130"/>
      <x:c r="V283" s="131"/>
    </x:row>
    <x:row r="284">
      <x:c r="A284" s="129"/>
      <x:c r="B284" s="130"/>
      <x:c r="C284" s="131"/>
      <x:c r="D284" s="15" t="str">
        <x:f>IF(A284="","",TEXT(A284,"yyyy-mm"))</x:f>
      </x:c>
      <x:c r="E284" s="132"/>
      <x:c r="F284" s="130"/>
      <x:c r="G284" s="130"/>
      <x:c r="H284" s="130"/>
      <x:c r="I284" s="130"/>
      <x:c r="J284" s="130"/>
      <x:c r="K284" s="130"/>
      <x:c r="L284" s="130"/>
      <x:c r="M284" s="131"/>
      <x:c r="N284" s="126" t="str">
        <x:f>IF(A284="","",IF(ABS(R284)&gt;='Assumptions'!$B$10,IF(OR(L284="",M284=""),"HOLD - DUAL APPROVAL","APPROVED"),IF(L284="","HOLD - APPROVAL","APPROVED")))</x:f>
      </x:c>
      <x:c r="O284" s="132"/>
      <x:c r="P284" s="133"/>
      <x:c r="Q284" s="134"/>
      <x:c r="R284" s="103" t="str">
        <x:f>IF(A284="","",P284-Q284)</x:f>
      </x:c>
      <x:c r="S284" s="132"/>
      <x:c r="T284" s="130"/>
      <x:c r="U284" s="130"/>
      <x:c r="V284" s="131"/>
    </x:row>
    <x:row r="285">
      <x:c r="A285" s="129"/>
      <x:c r="B285" s="130"/>
      <x:c r="C285" s="131"/>
      <x:c r="D285" s="15" t="str">
        <x:f>IF(A285="","",TEXT(A285,"yyyy-mm"))</x:f>
      </x:c>
      <x:c r="E285" s="132"/>
      <x:c r="F285" s="130"/>
      <x:c r="G285" s="130"/>
      <x:c r="H285" s="130"/>
      <x:c r="I285" s="130"/>
      <x:c r="J285" s="130"/>
      <x:c r="K285" s="130"/>
      <x:c r="L285" s="130"/>
      <x:c r="M285" s="131"/>
      <x:c r="N285" s="126" t="str">
        <x:f>IF(A285="","",IF(ABS(R285)&gt;='Assumptions'!$B$10,IF(OR(L285="",M285=""),"HOLD - DUAL APPROVAL","APPROVED"),IF(L285="","HOLD - APPROVAL","APPROVED")))</x:f>
      </x:c>
      <x:c r="O285" s="132"/>
      <x:c r="P285" s="133"/>
      <x:c r="Q285" s="134"/>
      <x:c r="R285" s="103" t="str">
        <x:f>IF(A285="","",P285-Q285)</x:f>
      </x:c>
      <x:c r="S285" s="132"/>
      <x:c r="T285" s="130"/>
      <x:c r="U285" s="130"/>
      <x:c r="V285" s="131"/>
    </x:row>
    <x:row r="286">
      <x:c r="A286" s="129"/>
      <x:c r="B286" s="130"/>
      <x:c r="C286" s="131"/>
      <x:c r="D286" s="15" t="str">
        <x:f>IF(A286="","",TEXT(A286,"yyyy-mm"))</x:f>
      </x:c>
      <x:c r="E286" s="132"/>
      <x:c r="F286" s="130"/>
      <x:c r="G286" s="130"/>
      <x:c r="H286" s="130"/>
      <x:c r="I286" s="130"/>
      <x:c r="J286" s="130"/>
      <x:c r="K286" s="130"/>
      <x:c r="L286" s="130"/>
      <x:c r="M286" s="131"/>
      <x:c r="N286" s="126" t="str">
        <x:f>IF(A286="","",IF(ABS(R286)&gt;='Assumptions'!$B$10,IF(OR(L286="",M286=""),"HOLD - DUAL APPROVAL","APPROVED"),IF(L286="","HOLD - APPROVAL","APPROVED")))</x:f>
      </x:c>
      <x:c r="O286" s="132"/>
      <x:c r="P286" s="133"/>
      <x:c r="Q286" s="134"/>
      <x:c r="R286" s="103" t="str">
        <x:f>IF(A286="","",P286-Q286)</x:f>
      </x:c>
      <x:c r="S286" s="132"/>
      <x:c r="T286" s="130"/>
      <x:c r="U286" s="130"/>
      <x:c r="V286" s="131"/>
    </x:row>
    <x:row r="287">
      <x:c r="A287" s="129"/>
      <x:c r="B287" s="130"/>
      <x:c r="C287" s="131"/>
      <x:c r="D287" s="15" t="str">
        <x:f>IF(A287="","",TEXT(A287,"yyyy-mm"))</x:f>
      </x:c>
      <x:c r="E287" s="132"/>
      <x:c r="F287" s="130"/>
      <x:c r="G287" s="130"/>
      <x:c r="H287" s="130"/>
      <x:c r="I287" s="130"/>
      <x:c r="J287" s="130"/>
      <x:c r="K287" s="130"/>
      <x:c r="L287" s="130"/>
      <x:c r="M287" s="131"/>
      <x:c r="N287" s="126" t="str">
        <x:f>IF(A287="","",IF(ABS(R287)&gt;='Assumptions'!$B$10,IF(OR(L287="",M287=""),"HOLD - DUAL APPROVAL","APPROVED"),IF(L287="","HOLD - APPROVAL","APPROVED")))</x:f>
      </x:c>
      <x:c r="O287" s="132"/>
      <x:c r="P287" s="133"/>
      <x:c r="Q287" s="134"/>
      <x:c r="R287" s="103" t="str">
        <x:f>IF(A287="","",P287-Q287)</x:f>
      </x:c>
      <x:c r="S287" s="132"/>
      <x:c r="T287" s="130"/>
      <x:c r="U287" s="130"/>
      <x:c r="V287" s="131"/>
    </x:row>
    <x:row r="288">
      <x:c r="A288" s="129"/>
      <x:c r="B288" s="130"/>
      <x:c r="C288" s="131"/>
      <x:c r="D288" s="15" t="str">
        <x:f>IF(A288="","",TEXT(A288,"yyyy-mm"))</x:f>
      </x:c>
      <x:c r="E288" s="132"/>
      <x:c r="F288" s="130"/>
      <x:c r="G288" s="130"/>
      <x:c r="H288" s="130"/>
      <x:c r="I288" s="130"/>
      <x:c r="J288" s="130"/>
      <x:c r="K288" s="130"/>
      <x:c r="L288" s="130"/>
      <x:c r="M288" s="131"/>
      <x:c r="N288" s="126" t="str">
        <x:f>IF(A288="","",IF(ABS(R288)&gt;='Assumptions'!$B$10,IF(OR(L288="",M288=""),"HOLD - DUAL APPROVAL","APPROVED"),IF(L288="","HOLD - APPROVAL","APPROVED")))</x:f>
      </x:c>
      <x:c r="O288" s="132"/>
      <x:c r="P288" s="133"/>
      <x:c r="Q288" s="134"/>
      <x:c r="R288" s="103" t="str">
        <x:f>IF(A288="","",P288-Q288)</x:f>
      </x:c>
      <x:c r="S288" s="132"/>
      <x:c r="T288" s="130"/>
      <x:c r="U288" s="130"/>
      <x:c r="V288" s="131"/>
    </x:row>
    <x:row r="289">
      <x:c r="A289" s="129"/>
      <x:c r="B289" s="130"/>
      <x:c r="C289" s="131"/>
      <x:c r="D289" s="15" t="str">
        <x:f>IF(A289="","",TEXT(A289,"yyyy-mm"))</x:f>
      </x:c>
      <x:c r="E289" s="132"/>
      <x:c r="F289" s="130"/>
      <x:c r="G289" s="130"/>
      <x:c r="H289" s="130"/>
      <x:c r="I289" s="130"/>
      <x:c r="J289" s="130"/>
      <x:c r="K289" s="130"/>
      <x:c r="L289" s="130"/>
      <x:c r="M289" s="131"/>
      <x:c r="N289" s="126" t="str">
        <x:f>IF(A289="","",IF(ABS(R289)&gt;='Assumptions'!$B$10,IF(OR(L289="",M289=""),"HOLD - DUAL APPROVAL","APPROVED"),IF(L289="","HOLD - APPROVAL","APPROVED")))</x:f>
      </x:c>
      <x:c r="O289" s="132"/>
      <x:c r="P289" s="133"/>
      <x:c r="Q289" s="134"/>
      <x:c r="R289" s="103" t="str">
        <x:f>IF(A289="","",P289-Q289)</x:f>
      </x:c>
      <x:c r="S289" s="132"/>
      <x:c r="T289" s="130"/>
      <x:c r="U289" s="130"/>
      <x:c r="V289" s="131"/>
    </x:row>
    <x:row r="290">
      <x:c r="A290" s="129"/>
      <x:c r="B290" s="130"/>
      <x:c r="C290" s="131"/>
      <x:c r="D290" s="15" t="str">
        <x:f>IF(A290="","",TEXT(A290,"yyyy-mm"))</x:f>
      </x:c>
      <x:c r="E290" s="132"/>
      <x:c r="F290" s="130"/>
      <x:c r="G290" s="130"/>
      <x:c r="H290" s="130"/>
      <x:c r="I290" s="130"/>
      <x:c r="J290" s="130"/>
      <x:c r="K290" s="130"/>
      <x:c r="L290" s="130"/>
      <x:c r="M290" s="131"/>
      <x:c r="N290" s="126" t="str">
        <x:f>IF(A290="","",IF(ABS(R290)&gt;='Assumptions'!$B$10,IF(OR(L290="",M290=""),"HOLD - DUAL APPROVAL","APPROVED"),IF(L290="","HOLD - APPROVAL","APPROVED")))</x:f>
      </x:c>
      <x:c r="O290" s="132"/>
      <x:c r="P290" s="133"/>
      <x:c r="Q290" s="134"/>
      <x:c r="R290" s="103" t="str">
        <x:f>IF(A290="","",P290-Q290)</x:f>
      </x:c>
      <x:c r="S290" s="132"/>
      <x:c r="T290" s="130"/>
      <x:c r="U290" s="130"/>
      <x:c r="V290" s="131"/>
    </x:row>
    <x:row r="291">
      <x:c r="A291" s="129"/>
      <x:c r="B291" s="130"/>
      <x:c r="C291" s="131"/>
      <x:c r="D291" s="15" t="str">
        <x:f>IF(A291="","",TEXT(A291,"yyyy-mm"))</x:f>
      </x:c>
      <x:c r="E291" s="132"/>
      <x:c r="F291" s="130"/>
      <x:c r="G291" s="130"/>
      <x:c r="H291" s="130"/>
      <x:c r="I291" s="130"/>
      <x:c r="J291" s="130"/>
      <x:c r="K291" s="130"/>
      <x:c r="L291" s="130"/>
      <x:c r="M291" s="131"/>
      <x:c r="N291" s="126" t="str">
        <x:f>IF(A291="","",IF(ABS(R291)&gt;='Assumptions'!$B$10,IF(OR(L291="",M291=""),"HOLD - DUAL APPROVAL","APPROVED"),IF(L291="","HOLD - APPROVAL","APPROVED")))</x:f>
      </x:c>
      <x:c r="O291" s="132"/>
      <x:c r="P291" s="133"/>
      <x:c r="Q291" s="134"/>
      <x:c r="R291" s="103" t="str">
        <x:f>IF(A291="","",P291-Q291)</x:f>
      </x:c>
      <x:c r="S291" s="132"/>
      <x:c r="T291" s="130"/>
      <x:c r="U291" s="130"/>
      <x:c r="V291" s="131"/>
    </x:row>
    <x:row r="292">
      <x:c r="A292" s="129"/>
      <x:c r="B292" s="130"/>
      <x:c r="C292" s="131"/>
      <x:c r="D292" s="15" t="str">
        <x:f>IF(A292="","",TEXT(A292,"yyyy-mm"))</x:f>
      </x:c>
      <x:c r="E292" s="132"/>
      <x:c r="F292" s="130"/>
      <x:c r="G292" s="130"/>
      <x:c r="H292" s="130"/>
      <x:c r="I292" s="130"/>
      <x:c r="J292" s="130"/>
      <x:c r="K292" s="130"/>
      <x:c r="L292" s="130"/>
      <x:c r="M292" s="131"/>
      <x:c r="N292" s="126" t="str">
        <x:f>IF(A292="","",IF(ABS(R292)&gt;='Assumptions'!$B$10,IF(OR(L292="",M292=""),"HOLD - DUAL APPROVAL","APPROVED"),IF(L292="","HOLD - APPROVAL","APPROVED")))</x:f>
      </x:c>
      <x:c r="O292" s="132"/>
      <x:c r="P292" s="133"/>
      <x:c r="Q292" s="134"/>
      <x:c r="R292" s="103" t="str">
        <x:f>IF(A292="","",P292-Q292)</x:f>
      </x:c>
      <x:c r="S292" s="132"/>
      <x:c r="T292" s="130"/>
      <x:c r="U292" s="130"/>
      <x:c r="V292" s="131"/>
    </x:row>
    <x:row r="293">
      <x:c r="A293" s="129"/>
      <x:c r="B293" s="130"/>
      <x:c r="C293" s="131"/>
      <x:c r="D293" s="15" t="str">
        <x:f>IF(A293="","",TEXT(A293,"yyyy-mm"))</x:f>
      </x:c>
      <x:c r="E293" s="132"/>
      <x:c r="F293" s="130"/>
      <x:c r="G293" s="130"/>
      <x:c r="H293" s="130"/>
      <x:c r="I293" s="130"/>
      <x:c r="J293" s="130"/>
      <x:c r="K293" s="130"/>
      <x:c r="L293" s="130"/>
      <x:c r="M293" s="131"/>
      <x:c r="N293" s="126" t="str">
        <x:f>IF(A293="","",IF(ABS(R293)&gt;='Assumptions'!$B$10,IF(OR(L293="",M293=""),"HOLD - DUAL APPROVAL","APPROVED"),IF(L293="","HOLD - APPROVAL","APPROVED")))</x:f>
      </x:c>
      <x:c r="O293" s="132"/>
      <x:c r="P293" s="133"/>
      <x:c r="Q293" s="134"/>
      <x:c r="R293" s="103" t="str">
        <x:f>IF(A293="","",P293-Q293)</x:f>
      </x:c>
      <x:c r="S293" s="132"/>
      <x:c r="T293" s="130"/>
      <x:c r="U293" s="130"/>
      <x:c r="V293" s="131"/>
    </x:row>
    <x:row r="294">
      <x:c r="A294" s="129"/>
      <x:c r="B294" s="130"/>
      <x:c r="C294" s="131"/>
      <x:c r="D294" s="15" t="str">
        <x:f>IF(A294="","",TEXT(A294,"yyyy-mm"))</x:f>
      </x:c>
      <x:c r="E294" s="132"/>
      <x:c r="F294" s="130"/>
      <x:c r="G294" s="130"/>
      <x:c r="H294" s="130"/>
      <x:c r="I294" s="130"/>
      <x:c r="J294" s="130"/>
      <x:c r="K294" s="130"/>
      <x:c r="L294" s="130"/>
      <x:c r="M294" s="131"/>
      <x:c r="N294" s="126" t="str">
        <x:f>IF(A294="","",IF(ABS(R294)&gt;='Assumptions'!$B$10,IF(OR(L294="",M294=""),"HOLD - DUAL APPROVAL","APPROVED"),IF(L294="","HOLD - APPROVAL","APPROVED")))</x:f>
      </x:c>
      <x:c r="O294" s="132"/>
      <x:c r="P294" s="133"/>
      <x:c r="Q294" s="134"/>
      <x:c r="R294" s="103" t="str">
        <x:f>IF(A294="","",P294-Q294)</x:f>
      </x:c>
      <x:c r="S294" s="132"/>
      <x:c r="T294" s="130"/>
      <x:c r="U294" s="130"/>
      <x:c r="V294" s="131"/>
    </x:row>
    <x:row r="295">
      <x:c r="A295" s="129"/>
      <x:c r="B295" s="130"/>
      <x:c r="C295" s="131"/>
      <x:c r="D295" s="15" t="str">
        <x:f>IF(A295="","",TEXT(A295,"yyyy-mm"))</x:f>
      </x:c>
      <x:c r="E295" s="132"/>
      <x:c r="F295" s="130"/>
      <x:c r="G295" s="130"/>
      <x:c r="H295" s="130"/>
      <x:c r="I295" s="130"/>
      <x:c r="J295" s="130"/>
      <x:c r="K295" s="130"/>
      <x:c r="L295" s="130"/>
      <x:c r="M295" s="131"/>
      <x:c r="N295" s="126" t="str">
        <x:f>IF(A295="","",IF(ABS(R295)&gt;='Assumptions'!$B$10,IF(OR(L295="",M295=""),"HOLD - DUAL APPROVAL","APPROVED"),IF(L295="","HOLD - APPROVAL","APPROVED")))</x:f>
      </x:c>
      <x:c r="O295" s="132"/>
      <x:c r="P295" s="133"/>
      <x:c r="Q295" s="134"/>
      <x:c r="R295" s="103" t="str">
        <x:f>IF(A295="","",P295-Q295)</x:f>
      </x:c>
      <x:c r="S295" s="132"/>
      <x:c r="T295" s="130"/>
      <x:c r="U295" s="130"/>
      <x:c r="V295" s="131"/>
    </x:row>
    <x:row r="296">
      <x:c r="A296" s="129"/>
      <x:c r="B296" s="130"/>
      <x:c r="C296" s="131"/>
      <x:c r="D296" s="15" t="str">
        <x:f>IF(A296="","",TEXT(A296,"yyyy-mm"))</x:f>
      </x:c>
      <x:c r="E296" s="132"/>
      <x:c r="F296" s="130"/>
      <x:c r="G296" s="130"/>
      <x:c r="H296" s="130"/>
      <x:c r="I296" s="130"/>
      <x:c r="J296" s="130"/>
      <x:c r="K296" s="130"/>
      <x:c r="L296" s="130"/>
      <x:c r="M296" s="131"/>
      <x:c r="N296" s="126" t="str">
        <x:f>IF(A296="","",IF(ABS(R296)&gt;='Assumptions'!$B$10,IF(OR(L296="",M296=""),"HOLD - DUAL APPROVAL","APPROVED"),IF(L296="","HOLD - APPROVAL","APPROVED")))</x:f>
      </x:c>
      <x:c r="O296" s="132"/>
      <x:c r="P296" s="133"/>
      <x:c r="Q296" s="134"/>
      <x:c r="R296" s="103" t="str">
        <x:f>IF(A296="","",P296-Q296)</x:f>
      </x:c>
      <x:c r="S296" s="132"/>
      <x:c r="T296" s="130"/>
      <x:c r="U296" s="130"/>
      <x:c r="V296" s="131"/>
    </x:row>
    <x:row r="297">
      <x:c r="A297" s="129"/>
      <x:c r="B297" s="130"/>
      <x:c r="C297" s="131"/>
      <x:c r="D297" s="15" t="str">
        <x:f>IF(A297="","",TEXT(A297,"yyyy-mm"))</x:f>
      </x:c>
      <x:c r="E297" s="132"/>
      <x:c r="F297" s="130"/>
      <x:c r="G297" s="130"/>
      <x:c r="H297" s="130"/>
      <x:c r="I297" s="130"/>
      <x:c r="J297" s="130"/>
      <x:c r="K297" s="130"/>
      <x:c r="L297" s="130"/>
      <x:c r="M297" s="131"/>
      <x:c r="N297" s="126" t="str">
        <x:f>IF(A297="","",IF(ABS(R297)&gt;='Assumptions'!$B$10,IF(OR(L297="",M297=""),"HOLD - DUAL APPROVAL","APPROVED"),IF(L297="","HOLD - APPROVAL","APPROVED")))</x:f>
      </x:c>
      <x:c r="O297" s="132"/>
      <x:c r="P297" s="133"/>
      <x:c r="Q297" s="134"/>
      <x:c r="R297" s="103" t="str">
        <x:f>IF(A297="","",P297-Q297)</x:f>
      </x:c>
      <x:c r="S297" s="132"/>
      <x:c r="T297" s="130"/>
      <x:c r="U297" s="130"/>
      <x:c r="V297" s="131"/>
    </x:row>
    <x:row r="298">
      <x:c r="A298" s="129"/>
      <x:c r="B298" s="130"/>
      <x:c r="C298" s="131"/>
      <x:c r="D298" s="15" t="str">
        <x:f>IF(A298="","",TEXT(A298,"yyyy-mm"))</x:f>
      </x:c>
      <x:c r="E298" s="132"/>
      <x:c r="F298" s="130"/>
      <x:c r="G298" s="130"/>
      <x:c r="H298" s="130"/>
      <x:c r="I298" s="130"/>
      <x:c r="J298" s="130"/>
      <x:c r="K298" s="130"/>
      <x:c r="L298" s="130"/>
      <x:c r="M298" s="131"/>
      <x:c r="N298" s="126" t="str">
        <x:f>IF(A298="","",IF(ABS(R298)&gt;='Assumptions'!$B$10,IF(OR(L298="",M298=""),"HOLD - DUAL APPROVAL","APPROVED"),IF(L298="","HOLD - APPROVAL","APPROVED")))</x:f>
      </x:c>
      <x:c r="O298" s="132"/>
      <x:c r="P298" s="133"/>
      <x:c r="Q298" s="134"/>
      <x:c r="R298" s="103" t="str">
        <x:f>IF(A298="","",P298-Q298)</x:f>
      </x:c>
      <x:c r="S298" s="132"/>
      <x:c r="T298" s="130"/>
      <x:c r="U298" s="130"/>
      <x:c r="V298" s="131"/>
    </x:row>
    <x:row r="299">
      <x:c r="A299" s="129"/>
      <x:c r="B299" s="130"/>
      <x:c r="C299" s="131"/>
      <x:c r="D299" s="15" t="str">
        <x:f>IF(A299="","",TEXT(A299,"yyyy-mm"))</x:f>
      </x:c>
      <x:c r="E299" s="132"/>
      <x:c r="F299" s="130"/>
      <x:c r="G299" s="130"/>
      <x:c r="H299" s="130"/>
      <x:c r="I299" s="130"/>
      <x:c r="J299" s="130"/>
      <x:c r="K299" s="130"/>
      <x:c r="L299" s="130"/>
      <x:c r="M299" s="131"/>
      <x:c r="N299" s="126" t="str">
        <x:f>IF(A299="","",IF(ABS(R299)&gt;='Assumptions'!$B$10,IF(OR(L299="",M299=""),"HOLD - DUAL APPROVAL","APPROVED"),IF(L299="","HOLD - APPROVAL","APPROVED")))</x:f>
      </x:c>
      <x:c r="O299" s="132"/>
      <x:c r="P299" s="133"/>
      <x:c r="Q299" s="134"/>
      <x:c r="R299" s="103" t="str">
        <x:f>IF(A299="","",P299-Q299)</x:f>
      </x:c>
      <x:c r="S299" s="132"/>
      <x:c r="T299" s="130"/>
      <x:c r="U299" s="130"/>
      <x:c r="V299" s="131"/>
    </x:row>
    <x:row r="300">
      <x:c r="A300" s="129"/>
      <x:c r="B300" s="130"/>
      <x:c r="C300" s="131"/>
      <x:c r="D300" s="15" t="str">
        <x:f>IF(A300="","",TEXT(A300,"yyyy-mm"))</x:f>
      </x:c>
      <x:c r="E300" s="132"/>
      <x:c r="F300" s="130"/>
      <x:c r="G300" s="130"/>
      <x:c r="H300" s="130"/>
      <x:c r="I300" s="130"/>
      <x:c r="J300" s="130"/>
      <x:c r="K300" s="130"/>
      <x:c r="L300" s="130"/>
      <x:c r="M300" s="131"/>
      <x:c r="N300" s="126" t="str">
        <x:f>IF(A300="","",IF(ABS(R300)&gt;='Assumptions'!$B$10,IF(OR(L300="",M300=""),"HOLD - DUAL APPROVAL","APPROVED"),IF(L300="","HOLD - APPROVAL","APPROVED")))</x:f>
      </x:c>
      <x:c r="O300" s="132"/>
      <x:c r="P300" s="133"/>
      <x:c r="Q300" s="134"/>
      <x:c r="R300" s="103" t="str">
        <x:f>IF(A300="","",P300-Q300)</x:f>
      </x:c>
      <x:c r="S300" s="132"/>
      <x:c r="T300" s="130"/>
      <x:c r="U300" s="130"/>
      <x:c r="V300" s="131"/>
    </x:row>
    <x:row r="301">
      <x:c r="A301" s="129"/>
      <x:c r="B301" s="130"/>
      <x:c r="C301" s="131"/>
      <x:c r="D301" s="15" t="str">
        <x:f>IF(A301="","",TEXT(A301,"yyyy-mm"))</x:f>
      </x:c>
      <x:c r="E301" s="132"/>
      <x:c r="F301" s="130"/>
      <x:c r="G301" s="130"/>
      <x:c r="H301" s="130"/>
      <x:c r="I301" s="130"/>
      <x:c r="J301" s="130"/>
      <x:c r="K301" s="130"/>
      <x:c r="L301" s="130"/>
      <x:c r="M301" s="131"/>
      <x:c r="N301" s="126" t="str">
        <x:f>IF(A301="","",IF(ABS(R301)&gt;='Assumptions'!$B$10,IF(OR(L301="",M301=""),"HOLD - DUAL APPROVAL","APPROVED"),IF(L301="","HOLD - APPROVAL","APPROVED")))</x:f>
      </x:c>
      <x:c r="O301" s="132"/>
      <x:c r="P301" s="133"/>
      <x:c r="Q301" s="134"/>
      <x:c r="R301" s="103" t="str">
        <x:f>IF(A301="","",P301-Q301)</x:f>
      </x:c>
      <x:c r="S301" s="132"/>
      <x:c r="T301" s="130"/>
      <x:c r="U301" s="130"/>
      <x:c r="V301" s="131"/>
    </x:row>
    <x:row r="302">
      <x:c r="A302" s="129"/>
      <x:c r="B302" s="130"/>
      <x:c r="C302" s="131"/>
      <x:c r="D302" s="15" t="str">
        <x:f>IF(A302="","",TEXT(A302,"yyyy-mm"))</x:f>
      </x:c>
      <x:c r="E302" s="132"/>
      <x:c r="F302" s="130"/>
      <x:c r="G302" s="130"/>
      <x:c r="H302" s="130"/>
      <x:c r="I302" s="130"/>
      <x:c r="J302" s="130"/>
      <x:c r="K302" s="130"/>
      <x:c r="L302" s="130"/>
      <x:c r="M302" s="131"/>
      <x:c r="N302" s="126" t="str">
        <x:f>IF(A302="","",IF(ABS(R302)&gt;='Assumptions'!$B$10,IF(OR(L302="",M302=""),"HOLD - DUAL APPROVAL","APPROVED"),IF(L302="","HOLD - APPROVAL","APPROVED")))</x:f>
      </x:c>
      <x:c r="O302" s="132"/>
      <x:c r="P302" s="133"/>
      <x:c r="Q302" s="134"/>
      <x:c r="R302" s="103" t="str">
        <x:f>IF(A302="","",P302-Q302)</x:f>
      </x:c>
      <x:c r="S302" s="132"/>
      <x:c r="T302" s="130"/>
      <x:c r="U302" s="130"/>
      <x:c r="V302" s="131"/>
    </x:row>
    <x:row r="303">
      <x:c r="A303" s="129"/>
      <x:c r="B303" s="130"/>
      <x:c r="C303" s="131"/>
      <x:c r="D303" s="15" t="str">
        <x:f>IF(A303="","",TEXT(A303,"yyyy-mm"))</x:f>
      </x:c>
      <x:c r="E303" s="132"/>
      <x:c r="F303" s="130"/>
      <x:c r="G303" s="130"/>
      <x:c r="H303" s="130"/>
      <x:c r="I303" s="130"/>
      <x:c r="J303" s="130"/>
      <x:c r="K303" s="130"/>
      <x:c r="L303" s="130"/>
      <x:c r="M303" s="131"/>
      <x:c r="N303" s="126" t="str">
        <x:f>IF(A303="","",IF(ABS(R303)&gt;='Assumptions'!$B$10,IF(OR(L303="",M303=""),"HOLD - DUAL APPROVAL","APPROVED"),IF(L303="","HOLD - APPROVAL","APPROVED")))</x:f>
      </x:c>
      <x:c r="O303" s="132"/>
      <x:c r="P303" s="133"/>
      <x:c r="Q303" s="134"/>
      <x:c r="R303" s="103" t="str">
        <x:f>IF(A303="","",P303-Q303)</x:f>
      </x:c>
      <x:c r="S303" s="132"/>
      <x:c r="T303" s="130"/>
      <x:c r="U303" s="130"/>
      <x:c r="V303" s="131"/>
    </x:row>
    <x:row r="304">
      <x:c r="A304" s="129"/>
      <x:c r="B304" s="130"/>
      <x:c r="C304" s="131"/>
      <x:c r="D304" s="15" t="str">
        <x:f>IF(A304="","",TEXT(A304,"yyyy-mm"))</x:f>
      </x:c>
      <x:c r="E304" s="132"/>
      <x:c r="F304" s="130"/>
      <x:c r="G304" s="130"/>
      <x:c r="H304" s="130"/>
      <x:c r="I304" s="130"/>
      <x:c r="J304" s="130"/>
      <x:c r="K304" s="130"/>
      <x:c r="L304" s="130"/>
      <x:c r="M304" s="131"/>
      <x:c r="N304" s="126" t="str">
        <x:f>IF(A304="","",IF(ABS(R304)&gt;='Assumptions'!$B$10,IF(OR(L304="",M304=""),"HOLD - DUAL APPROVAL","APPROVED"),IF(L304="","HOLD - APPROVAL","APPROVED")))</x:f>
      </x:c>
      <x:c r="O304" s="132"/>
      <x:c r="P304" s="133"/>
      <x:c r="Q304" s="134"/>
      <x:c r="R304" s="103" t="str">
        <x:f>IF(A304="","",P304-Q304)</x:f>
      </x:c>
      <x:c r="S304" s="132"/>
      <x:c r="T304" s="130"/>
      <x:c r="U304" s="130"/>
      <x:c r="V304" s="131"/>
    </x:row>
    <x:row r="305">
      <x:c r="A305" s="135"/>
      <x:c r="B305" s="136"/>
      <x:c r="C305" s="137"/>
      <x:c r="D305" s="15" t="str">
        <x:f>IF(A305="","",TEXT(A305,"yyyy-mm"))</x:f>
      </x:c>
      <x:c r="E305" s="138"/>
      <x:c r="F305" s="136"/>
      <x:c r="G305" s="136"/>
      <x:c r="H305" s="136"/>
      <x:c r="I305" s="136"/>
      <x:c r="J305" s="136"/>
      <x:c r="K305" s="136"/>
      <x:c r="L305" s="136"/>
      <x:c r="M305" s="137"/>
      <x:c r="N305" s="126" t="str">
        <x:f>IF(A305="","",IF(ABS(R305)&gt;='Assumptions'!$B$10,IF(OR(L305="",M305=""),"HOLD - DUAL APPROVAL","APPROVED"),IF(L305="","HOLD - APPROVAL","APPROVED")))</x:f>
      </x:c>
      <x:c r="O305" s="138"/>
      <x:c r="P305" s="139"/>
      <x:c r="Q305" s="140"/>
      <x:c r="R305" s="103" t="str">
        <x:f>IF(A305="","",P305-Q305)</x:f>
      </x:c>
      <x:c r="S305" s="138"/>
      <x:c r="T305" s="136"/>
      <x:c r="U305" s="136"/>
      <x:c r="V305" s="137"/>
    </x:row>
  </x:sheetData>
  <x:mergeCells>
    <x:mergeCell ref="A1:V1"/>
    <x:mergeCell ref="A2:V2"/>
    <x:mergeCell ref="A4:V4"/>
  </x:mergeCells>
  <x:conditionalFormatting sqref="N6:N305">
    <x:cfRule type="containsText" dxfId="0" priority="1" operator="containsText" text="PASS"/>
    <x:cfRule type="containsText" dxfId="1" priority="2" operator="containsText" text="OK"/>
    <x:cfRule type="containsText" dxfId="2" priority="3" operator="containsText" text="CURRENT"/>
    <x:cfRule type="containsText" dxfId="3" priority="4" operator="containsText" text="COMPLETE"/>
    <x:cfRule type="containsText" dxfId="4" priority="5" operator="containsText" text="ELIGIBLE"/>
    <x:cfRule type="containsText" dxfId="5" priority="6" operator="containsText" text="FAIL"/>
    <x:cfRule type="containsText" dxfId="6" priority="7" operator="containsText" text="HOLD"/>
    <x:cfRule type="containsText" dxfId="7" priority="8" operator="containsText" text="OVERDUE"/>
    <x:cfRule type="containsText" dxfId="8" priority="9" operator="containsText" text="REVIEW"/>
    <x:cfRule type="containsText" dxfId="9" priority="10" operator="containsText" text="PENDING"/>
    <x:cfRule type="containsText" dxfId="10" priority="11" operator="containsText" text="EXPIRED"/>
  </x:conditionalFormatting>
  <x:dataValidations count="6">
    <x:dataValidation type="list" sqref="E6:E305">
      <x:formula1>"Income,Expense,Transfer,Adjustment"</x:formula1>
    </x:dataValidation>
    <x:dataValidation type="list" sqref="F6:F305">
      <x:formula1>"National Membership Dues,Approved Local Fee,Fundraising,Sponsorship,Event Revenue,Merchandise Commission,Pink Brunch,Pretty Girl Week,P31 Month / Week,Service Project,Recruitment &amp; Onboarding,Member Care,Marketing &amp; Media,Leadership Training,Chapter Operations,Administrative / Bank Fees,Reserve,Approved Donation to EFF,Other"</x:formula1>
    </x:dataValidation>
    <x:dataValidation type="list" sqref="G6:G305">
      <x:formula1>"Unrestricted,National Membership Dues,Program Restricted,Approved EFF Support,Other Restricted"</x:formula1>
    </x:dataValidation>
    <x:dataValidation type="list" sqref="O6:O305">
      <x:formula1>"Yes,No,Pending"</x:formula1>
    </x:dataValidation>
    <x:dataValidation type="list" sqref="S6:S305">
      <x:formula1>"Yes,No,Pending"</x:formula1>
    </x:dataValidation>
    <x:dataValidation type="list" sqref="U6:U305">
      <x:formula1>"None,Conflict disclosed,Policy exception approved,Policy exception pending,Manual review"</x:formula1>
    </x:dataValidation>
  </x:dataValidations>
  <x:pageMargins left="0.7" right="0.7" top="0.75" bottom="0.75" header="0.3" footer="0.3"/>
  <x:tableParts count="1">
    <x:tablePart xmlns:r="http://schemas.openxmlformats.org/officeDocument/2006/relationships" r:id="R10696dcb62594fcc"/>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4" hidden="0" customWidth="1"/>
    <x:col min="2" max="2" width="28" hidden="0" customWidth="1"/>
    <x:col min="3" max="3" width="12" hidden="0" customWidth="1"/>
    <x:col min="4" max="4" width="23" hidden="0" customWidth="1"/>
    <x:col min="5" max="5" width="23" hidden="0" customWidth="1"/>
    <x:col min="6" max="6" width="17" hidden="0" customWidth="1"/>
    <x:col min="7" max="7" width="17" hidden="0" customWidth="1"/>
    <x:col min="8" max="8" width="17" hidden="0" customWidth="1"/>
    <x:col min="9" max="9" width="18" hidden="0" customWidth="1"/>
    <x:col min="10" max="10" width="14" hidden="0" customWidth="1"/>
    <x:col min="11" max="11" width="30" hidden="0" customWidth="1"/>
    <x:col min="12" max="12" width="18" hidden="0" customWidth="1"/>
    <x:col min="13" max="13" width="32" hidden="0" customWidth="1"/>
  </x:cols>
  <x:sheetData>
    <x:row r="1" ht="35" customHeight="1">
      <x:c r="A1" s="5" t="str">
        <x:v>ANNUAL / TERM BUDGET</x:v>
      </x:c>
      <x:c r="B1" s="5"/>
      <x:c r="C1" s="5"/>
      <x:c r="D1" s="5"/>
      <x:c r="E1" s="5"/>
      <x:c r="F1" s="5"/>
      <x:c r="G1" s="5"/>
      <x:c r="H1" s="5"/>
      <x:c r="I1" s="5"/>
      <x:c r="J1" s="5"/>
      <x:c r="K1" s="5"/>
      <x:c r="L1" s="5"/>
      <x:c r="M1" s="5"/>
    </x:row>
    <x:row r="2" ht="30" customHeight="1">
      <x:c r="A2" s="9" t="str">
        <x:v>Budget vs actual uses transaction categories; blue budget and commitment cells require approved support.</x:v>
      </x:c>
      <x:c r="B2" s="9"/>
      <x:c r="C2" s="9"/>
      <x:c r="D2" s="9"/>
      <x:c r="E2" s="9"/>
      <x:c r="F2" s="9"/>
      <x:c r="G2" s="9"/>
      <x:c r="H2" s="9"/>
      <x:c r="I2" s="9"/>
      <x:c r="J2" s="9"/>
      <x:c r="K2" s="9"/>
      <x:c r="L2" s="9"/>
      <x:c r="M2" s="9"/>
    </x:row>
    <x:row r="3">
      <x:c r="A3" s="2"/>
      <x:c r="B3" s="2"/>
      <x:c r="C3" s="2"/>
      <x:c r="D3" s="2"/>
      <x:c r="E3" s="2"/>
      <x:c r="F3" s="2"/>
      <x:c r="G3" s="2"/>
      <x:c r="H3" s="2"/>
      <x:c r="I3" s="2"/>
      <x:c r="J3" s="2"/>
      <x:c r="K3" s="2"/>
      <x:c r="L3" s="2"/>
      <x:c r="M3" s="2"/>
    </x:row>
    <x:row r="4" ht="24" customHeight="1">
      <x:c r="A4" s="11" t="str">
        <x:v>CATEGORY PLAN, ACTUALS &amp; VARIANCE</x:v>
      </x:c>
      <x:c r="B4" s="11"/>
      <x:c r="C4" s="11"/>
      <x:c r="D4" s="11"/>
      <x:c r="E4" s="11"/>
      <x:c r="F4" s="11"/>
      <x:c r="G4" s="11"/>
      <x:c r="H4" s="11"/>
      <x:c r="I4" s="11"/>
      <x:c r="J4" s="11"/>
      <x:c r="K4" s="11"/>
      <x:c r="L4" s="11"/>
      <x:c r="M4" s="11"/>
    </x:row>
    <x:row r="5" ht="34" customHeight="1">
      <x:c r="A5" s="86" t="str">
        <x:v>Account code</x:v>
      </x:c>
      <x:c r="B5" s="87" t="str">
        <x:v>Category</x:v>
      </x:c>
      <x:c r="C5" s="87" t="str">
        <x:v>Direction</x:v>
      </x:c>
      <x:c r="D5" s="87" t="str">
        <x:v>Program / fund</x:v>
      </x:c>
      <x:c r="E5" s="87" t="str">
        <x:v>Restriction</x:v>
      </x:c>
      <x:c r="F5" s="87" t="str">
        <x:v>Approved budget</x:v>
      </x:c>
      <x:c r="G5" s="87" t="str">
        <x:v>Actual</x:v>
      </x:c>
      <x:c r="H5" s="87" t="str">
        <x:v>Open commitments</x:v>
      </x:c>
      <x:c r="I5" s="87" t="str">
        <x:v>Available / variance</x:v>
      </x:c>
      <x:c r="J5" s="87" t="str">
        <x:v>Variance %</x:v>
      </x:c>
      <x:c r="K5" s="87" t="str">
        <x:v>Evidence / source</x:v>
      </x:c>
      <x:c r="L5" s="87" t="str">
        <x:v>Owner</x:v>
      </x:c>
      <x:c r="M5" s="88" t="str">
        <x:v>Notes</x:v>
      </x:c>
    </x:row>
    <x:row r="6">
      <x:c r="A6" s="15" t="str">
        <x:v>INC-100</x:v>
      </x:c>
      <x:c r="B6" s="15" t="str">
        <x:v>National Membership Dues</x:v>
      </x:c>
      <x:c r="C6" s="15" t="str">
        <x:v>Income</x:v>
      </x:c>
      <x:c r="D6" s="15" t="str">
        <x:v>Membership</x:v>
      </x:c>
      <x:c r="E6" s="15" t="str">
        <x:v>National Membership Dues</x:v>
      </x:c>
      <x:c r="F6" s="98" t="n">
        <x:v>0</x:v>
      </x:c>
      <x:c r="G6" s="148" t="n">
        <x:f>IF(C6="Income",SUMIFS('Transactions'!$P$6:$P$305,'Transactions'!$F$6:$F$305,B6),SUMIFS('Transactions'!$Q$6:$Q$305,'Transactions'!$F$6:$F$305,B6))</x:f>
        <x:v>0</x:v>
      </x:c>
      <x:c r="H6" s="98" t="n">
        <x:v>0</x:v>
      </x:c>
      <x:c r="I6" s="103" t="n">
        <x:f>IF(C6="Income",G6-F6,F6-G6-H6)</x:f>
        <x:v>0</x:v>
      </x:c>
      <x:c r="J6" s="149" t="str">
        <x:f>IF(F6=0,"",I6/F6)</x:f>
      </x:c>
      <x:c r="K6" s="125" t="str"/>
      <x:c r="L6" s="123" t="str"/>
      <x:c r="M6" s="124" t="str"/>
    </x:row>
    <x:row r="7">
      <x:c r="A7" s="15" t="str">
        <x:v>INC-110</x:v>
      </x:c>
      <x:c r="B7" s="15" t="str">
        <x:v>Approved Local Fee</x:v>
      </x:c>
      <x:c r="C7" s="15" t="str">
        <x:v>Income</x:v>
      </x:c>
      <x:c r="D7" s="15" t="str">
        <x:v>Membership</x:v>
      </x:c>
      <x:c r="E7" s="15" t="str">
        <x:v>Unrestricted</x:v>
      </x:c>
      <x:c r="F7" s="100" t="n">
        <x:v>0</x:v>
      </x:c>
      <x:c r="G7" s="148" t="n">
        <x:f>IF(C7="Income",SUMIFS('Transactions'!$P$6:$P$305,'Transactions'!$F$6:$F$305,B7),SUMIFS('Transactions'!$Q$6:$Q$305,'Transactions'!$F$6:$F$305,B7))</x:f>
        <x:v>0</x:v>
      </x:c>
      <x:c r="H7" s="100" t="n">
        <x:v>0</x:v>
      </x:c>
      <x:c r="I7" s="103" t="n">
        <x:f>IF(C7="Income",G7-F7,F7-G7-H7)</x:f>
        <x:v>0</x:v>
      </x:c>
      <x:c r="J7" s="149" t="str">
        <x:f>IF(F7=0,"",I7/F7)</x:f>
      </x:c>
      <x:c r="K7" s="132" t="str"/>
      <x:c r="L7" s="130" t="str"/>
      <x:c r="M7" s="131" t="str"/>
    </x:row>
    <x:row r="8">
      <x:c r="A8" s="15" t="str">
        <x:v>INC-200</x:v>
      </x:c>
      <x:c r="B8" s="15" t="str">
        <x:v>Fundraising</x:v>
      </x:c>
      <x:c r="C8" s="15" t="str">
        <x:v>Income</x:v>
      </x:c>
      <x:c r="D8" s="15" t="str">
        <x:v>Development</x:v>
      </x:c>
      <x:c r="E8" s="15" t="str">
        <x:v>Unrestricted</x:v>
      </x:c>
      <x:c r="F8" s="100" t="n">
        <x:v>0</x:v>
      </x:c>
      <x:c r="G8" s="148" t="n">
        <x:f>IF(C8="Income",SUMIFS('Transactions'!$P$6:$P$305,'Transactions'!$F$6:$F$305,B8),SUMIFS('Transactions'!$Q$6:$Q$305,'Transactions'!$F$6:$F$305,B8))</x:f>
        <x:v>0</x:v>
      </x:c>
      <x:c r="H8" s="100" t="n">
        <x:v>0</x:v>
      </x:c>
      <x:c r="I8" s="103" t="n">
        <x:f>IF(C8="Income",G8-F8,F8-G8-H8)</x:f>
        <x:v>0</x:v>
      </x:c>
      <x:c r="J8" s="149" t="str">
        <x:f>IF(F8=0,"",I8/F8)</x:f>
      </x:c>
      <x:c r="K8" s="132" t="str"/>
      <x:c r="L8" s="130" t="str"/>
      <x:c r="M8" s="131" t="str"/>
    </x:row>
    <x:row r="9">
      <x:c r="A9" s="15" t="str">
        <x:v>INC-210</x:v>
      </x:c>
      <x:c r="B9" s="15" t="str">
        <x:v>Sponsorship</x:v>
      </x:c>
      <x:c r="C9" s="15" t="str">
        <x:v>Income</x:v>
      </x:c>
      <x:c r="D9" s="15" t="str">
        <x:v>Development</x:v>
      </x:c>
      <x:c r="E9" s="15" t="str">
        <x:v>Other Restricted</x:v>
      </x:c>
      <x:c r="F9" s="100" t="n">
        <x:v>0</x:v>
      </x:c>
      <x:c r="G9" s="148" t="n">
        <x:f>IF(C9="Income",SUMIFS('Transactions'!$P$6:$P$305,'Transactions'!$F$6:$F$305,B9),SUMIFS('Transactions'!$Q$6:$Q$305,'Transactions'!$F$6:$F$305,B9))</x:f>
        <x:v>0</x:v>
      </x:c>
      <x:c r="H9" s="100" t="n">
        <x:v>0</x:v>
      </x:c>
      <x:c r="I9" s="103" t="n">
        <x:f>IF(C9="Income",G9-F9,F9-G9-H9)</x:f>
        <x:v>0</x:v>
      </x:c>
      <x:c r="J9" s="149" t="str">
        <x:f>IF(F9=0,"",I9/F9)</x:f>
      </x:c>
      <x:c r="K9" s="132" t="str"/>
      <x:c r="L9" s="130" t="str"/>
      <x:c r="M9" s="131" t="str"/>
    </x:row>
    <x:row r="10">
      <x:c r="A10" s="15" t="str">
        <x:v>INC-220</x:v>
      </x:c>
      <x:c r="B10" s="15" t="str">
        <x:v>Event Revenue</x:v>
      </x:c>
      <x:c r="C10" s="15" t="str">
        <x:v>Income</x:v>
      </x:c>
      <x:c r="D10" s="15" t="str">
        <x:v>Programs</x:v>
      </x:c>
      <x:c r="E10" s="15" t="str">
        <x:v>Unrestricted</x:v>
      </x:c>
      <x:c r="F10" s="100" t="n">
        <x:v>0</x:v>
      </x:c>
      <x:c r="G10" s="148" t="n">
        <x:f>IF(C10="Income",SUMIFS('Transactions'!$P$6:$P$305,'Transactions'!$F$6:$F$305,B10),SUMIFS('Transactions'!$Q$6:$Q$305,'Transactions'!$F$6:$F$305,B10))</x:f>
        <x:v>0</x:v>
      </x:c>
      <x:c r="H10" s="100" t="n">
        <x:v>0</x:v>
      </x:c>
      <x:c r="I10" s="103" t="n">
        <x:f>IF(C10="Income",G10-F10,F10-G10-H10)</x:f>
        <x:v>0</x:v>
      </x:c>
      <x:c r="J10" s="149" t="str">
        <x:f>IF(F10=0,"",I10/F10)</x:f>
      </x:c>
      <x:c r="K10" s="132" t="str"/>
      <x:c r="L10" s="130" t="str"/>
      <x:c r="M10" s="131" t="str"/>
    </x:row>
    <x:row r="11">
      <x:c r="A11" s="15" t="str">
        <x:v>INC-230</x:v>
      </x:c>
      <x:c r="B11" s="15" t="str">
        <x:v>Merchandise Commission</x:v>
      </x:c>
      <x:c r="C11" s="15" t="str">
        <x:v>Income</x:v>
      </x:c>
      <x:c r="D11" s="15" t="str">
        <x:v>Brand / Store</x:v>
      </x:c>
      <x:c r="E11" s="15" t="str">
        <x:v>Unrestricted</x:v>
      </x:c>
      <x:c r="F11" s="100" t="n">
        <x:v>0</x:v>
      </x:c>
      <x:c r="G11" s="148" t="n">
        <x:f>IF(C11="Income",SUMIFS('Transactions'!$P$6:$P$305,'Transactions'!$F$6:$F$305,B11),SUMIFS('Transactions'!$Q$6:$Q$305,'Transactions'!$F$6:$F$305,B11))</x:f>
        <x:v>0</x:v>
      </x:c>
      <x:c r="H11" s="100" t="n">
        <x:v>0</x:v>
      </x:c>
      <x:c r="I11" s="103" t="n">
        <x:f>IF(C11="Income",G11-F11,F11-G11-H11)</x:f>
        <x:v>0</x:v>
      </x:c>
      <x:c r="J11" s="149" t="str">
        <x:f>IF(F11=0,"",I11/F11)</x:f>
      </x:c>
      <x:c r="K11" s="132" t="str"/>
      <x:c r="L11" s="130" t="str"/>
      <x:c r="M11" s="131" t="str"/>
    </x:row>
    <x:row r="12">
      <x:c r="A12" s="15" t="str">
        <x:v>EXP-300</x:v>
      </x:c>
      <x:c r="B12" s="15" t="str">
        <x:v>Pink Brunch</x:v>
      </x:c>
      <x:c r="C12" s="15" t="str">
        <x:v>Expense</x:v>
      </x:c>
      <x:c r="D12" s="15" t="str">
        <x:v>Signature Experiences</x:v>
      </x:c>
      <x:c r="E12" s="15" t="str">
        <x:v>Program Restricted</x:v>
      </x:c>
      <x:c r="F12" s="100" t="n">
        <x:v>0</x:v>
      </x:c>
      <x:c r="G12" s="148" t="n">
        <x:f>IF(C12="Income",SUMIFS('Transactions'!$P$6:$P$305,'Transactions'!$F$6:$F$305,B12),SUMIFS('Transactions'!$Q$6:$Q$305,'Transactions'!$F$6:$F$305,B12))</x:f>
        <x:v>0</x:v>
      </x:c>
      <x:c r="H12" s="100" t="n">
        <x:v>0</x:v>
      </x:c>
      <x:c r="I12" s="103" t="n">
        <x:f>IF(C12="Income",G12-F12,F12-G12-H12)</x:f>
        <x:v>0</x:v>
      </x:c>
      <x:c r="J12" s="149" t="str">
        <x:f>IF(F12=0,"",I12/F12)</x:f>
      </x:c>
      <x:c r="K12" s="132" t="str"/>
      <x:c r="L12" s="130" t="str"/>
      <x:c r="M12" s="131" t="str"/>
    </x:row>
    <x:row r="13">
      <x:c r="A13" s="15" t="str">
        <x:v>EXP-310</x:v>
      </x:c>
      <x:c r="B13" s="15" t="str">
        <x:v>Pretty Girl Week</x:v>
      </x:c>
      <x:c r="C13" s="15" t="str">
        <x:v>Expense</x:v>
      </x:c>
      <x:c r="D13" s="15" t="str">
        <x:v>Signature Experiences</x:v>
      </x:c>
      <x:c r="E13" s="15" t="str">
        <x:v>Program Restricted</x:v>
      </x:c>
      <x:c r="F13" s="100" t="n">
        <x:v>0</x:v>
      </x:c>
      <x:c r="G13" s="148" t="n">
        <x:f>IF(C13="Income",SUMIFS('Transactions'!$P$6:$P$305,'Transactions'!$F$6:$F$305,B13),SUMIFS('Transactions'!$Q$6:$Q$305,'Transactions'!$F$6:$F$305,B13))</x:f>
        <x:v>0</x:v>
      </x:c>
      <x:c r="H13" s="100" t="n">
        <x:v>0</x:v>
      </x:c>
      <x:c r="I13" s="103" t="n">
        <x:f>IF(C13="Income",G13-F13,F13-G13-H13)</x:f>
        <x:v>0</x:v>
      </x:c>
      <x:c r="J13" s="149" t="str">
        <x:f>IF(F13=0,"",I13/F13)</x:f>
      </x:c>
      <x:c r="K13" s="132" t="str"/>
      <x:c r="L13" s="130" t="str"/>
      <x:c r="M13" s="131" t="str"/>
    </x:row>
    <x:row r="14">
      <x:c r="A14" s="15" t="str">
        <x:v>EXP-320</x:v>
      </x:c>
      <x:c r="B14" s="15" t="str">
        <x:v>P31 Month / Week</x:v>
      </x:c>
      <x:c r="C14" s="15" t="str">
        <x:v>Expense</x:v>
      </x:c>
      <x:c r="D14" s="15" t="str">
        <x:v>Signature Experiences</x:v>
      </x:c>
      <x:c r="E14" s="15" t="str">
        <x:v>Program Restricted</x:v>
      </x:c>
      <x:c r="F14" s="100" t="n">
        <x:v>0</x:v>
      </x:c>
      <x:c r="G14" s="148" t="n">
        <x:f>IF(C14="Income",SUMIFS('Transactions'!$P$6:$P$305,'Transactions'!$F$6:$F$305,B14),SUMIFS('Transactions'!$Q$6:$Q$305,'Transactions'!$F$6:$F$305,B14))</x:f>
        <x:v>0</x:v>
      </x:c>
      <x:c r="H14" s="100" t="n">
        <x:v>0</x:v>
      </x:c>
      <x:c r="I14" s="103" t="n">
        <x:f>IF(C14="Income",G14-F14,F14-G14-H14)</x:f>
        <x:v>0</x:v>
      </x:c>
      <x:c r="J14" s="149" t="str">
        <x:f>IF(F14=0,"",I14/F14)</x:f>
      </x:c>
      <x:c r="K14" s="132" t="str"/>
      <x:c r="L14" s="130" t="str"/>
      <x:c r="M14" s="131" t="str"/>
    </x:row>
    <x:row r="15">
      <x:c r="A15" s="15" t="str">
        <x:v>EXP-400</x:v>
      </x:c>
      <x:c r="B15" s="15" t="str">
        <x:v>Service Project</x:v>
      </x:c>
      <x:c r="C15" s="15" t="str">
        <x:v>Expense</x:v>
      </x:c>
      <x:c r="D15" s="15" t="str">
        <x:v>Service</x:v>
      </x:c>
      <x:c r="E15" s="15" t="str">
        <x:v>Program Restricted</x:v>
      </x:c>
      <x:c r="F15" s="100" t="n">
        <x:v>0</x:v>
      </x:c>
      <x:c r="G15" s="148" t="n">
        <x:f>IF(C15="Income",SUMIFS('Transactions'!$P$6:$P$305,'Transactions'!$F$6:$F$305,B15),SUMIFS('Transactions'!$Q$6:$Q$305,'Transactions'!$F$6:$F$305,B15))</x:f>
        <x:v>0</x:v>
      </x:c>
      <x:c r="H15" s="100" t="n">
        <x:v>0</x:v>
      </x:c>
      <x:c r="I15" s="103" t="n">
        <x:f>IF(C15="Income",G15-F15,F15-G15-H15)</x:f>
        <x:v>0</x:v>
      </x:c>
      <x:c r="J15" s="149" t="str">
        <x:f>IF(F15=0,"",I15/F15)</x:f>
      </x:c>
      <x:c r="K15" s="132" t="str"/>
      <x:c r="L15" s="130" t="str"/>
      <x:c r="M15" s="131" t="str"/>
    </x:row>
    <x:row r="16">
      <x:c r="A16" s="15" t="str">
        <x:v>EXP-410</x:v>
      </x:c>
      <x:c r="B16" s="15" t="str">
        <x:v>Recruitment &amp; Onboarding</x:v>
      </x:c>
      <x:c r="C16" s="15" t="str">
        <x:v>Expense</x:v>
      </x:c>
      <x:c r="D16" s="15" t="str">
        <x:v>Membership</x:v>
      </x:c>
      <x:c r="E16" s="15" t="str">
        <x:v>Unrestricted</x:v>
      </x:c>
      <x:c r="F16" s="100" t="n">
        <x:v>0</x:v>
      </x:c>
      <x:c r="G16" s="148" t="n">
        <x:f>IF(C16="Income",SUMIFS('Transactions'!$P$6:$P$305,'Transactions'!$F$6:$F$305,B16),SUMIFS('Transactions'!$Q$6:$Q$305,'Transactions'!$F$6:$F$305,B16))</x:f>
        <x:v>0</x:v>
      </x:c>
      <x:c r="H16" s="100" t="n">
        <x:v>0</x:v>
      </x:c>
      <x:c r="I16" s="103" t="n">
        <x:f>IF(C16="Income",G16-F16,F16-G16-H16)</x:f>
        <x:v>0</x:v>
      </x:c>
      <x:c r="J16" s="149" t="str">
        <x:f>IF(F16=0,"",I16/F16)</x:f>
      </x:c>
      <x:c r="K16" s="132" t="str"/>
      <x:c r="L16" s="130" t="str"/>
      <x:c r="M16" s="131" t="str"/>
    </x:row>
    <x:row r="17">
      <x:c r="A17" s="15" t="str">
        <x:v>EXP-420</x:v>
      </x:c>
      <x:c r="B17" s="15" t="str">
        <x:v>Member Care</x:v>
      </x:c>
      <x:c r="C17" s="15" t="str">
        <x:v>Expense</x:v>
      </x:c>
      <x:c r="D17" s="15" t="str">
        <x:v>Member Support</x:v>
      </x:c>
      <x:c r="E17" s="15" t="str">
        <x:v>Program Restricted</x:v>
      </x:c>
      <x:c r="F17" s="100" t="n">
        <x:v>0</x:v>
      </x:c>
      <x:c r="G17" s="148" t="n">
        <x:f>IF(C17="Income",SUMIFS('Transactions'!$P$6:$P$305,'Transactions'!$F$6:$F$305,B17),SUMIFS('Transactions'!$Q$6:$Q$305,'Transactions'!$F$6:$F$305,B17))</x:f>
        <x:v>0</x:v>
      </x:c>
      <x:c r="H17" s="100" t="n">
        <x:v>0</x:v>
      </x:c>
      <x:c r="I17" s="103" t="n">
        <x:f>IF(C17="Income",G17-F17,F17-G17-H17)</x:f>
        <x:v>0</x:v>
      </x:c>
      <x:c r="J17" s="149" t="str">
        <x:f>IF(F17=0,"",I17/F17)</x:f>
      </x:c>
      <x:c r="K17" s="132" t="str"/>
      <x:c r="L17" s="130" t="str"/>
      <x:c r="M17" s="131" t="str"/>
    </x:row>
    <x:row r="18">
      <x:c r="A18" s="15" t="str">
        <x:v>EXP-430</x:v>
      </x:c>
      <x:c r="B18" s="15" t="str">
        <x:v>Marketing &amp; Media</x:v>
      </x:c>
      <x:c r="C18" s="15" t="str">
        <x:v>Expense</x:v>
      </x:c>
      <x:c r="D18" s="15" t="str">
        <x:v>Communications</x:v>
      </x:c>
      <x:c r="E18" s="15" t="str">
        <x:v>Unrestricted</x:v>
      </x:c>
      <x:c r="F18" s="100" t="n">
        <x:v>0</x:v>
      </x:c>
      <x:c r="G18" s="148" t="n">
        <x:f>IF(C18="Income",SUMIFS('Transactions'!$P$6:$P$305,'Transactions'!$F$6:$F$305,B18),SUMIFS('Transactions'!$Q$6:$Q$305,'Transactions'!$F$6:$F$305,B18))</x:f>
        <x:v>0</x:v>
      </x:c>
      <x:c r="H18" s="100" t="n">
        <x:v>0</x:v>
      </x:c>
      <x:c r="I18" s="103" t="n">
        <x:f>IF(C18="Income",G18-F18,F18-G18-H18)</x:f>
        <x:v>0</x:v>
      </x:c>
      <x:c r="J18" s="149" t="str">
        <x:f>IF(F18=0,"",I18/F18)</x:f>
      </x:c>
      <x:c r="K18" s="132" t="str"/>
      <x:c r="L18" s="130" t="str"/>
      <x:c r="M18" s="131" t="str"/>
    </x:row>
    <x:row r="19">
      <x:c r="A19" s="15" t="str">
        <x:v>EXP-440</x:v>
      </x:c>
      <x:c r="B19" s="15" t="str">
        <x:v>Leadership Training</x:v>
      </x:c>
      <x:c r="C19" s="15" t="str">
        <x:v>Expense</x:v>
      </x:c>
      <x:c r="D19" s="15" t="str">
        <x:v>Academy</x:v>
      </x:c>
      <x:c r="E19" s="15" t="str">
        <x:v>Program Restricted</x:v>
      </x:c>
      <x:c r="F19" s="100" t="n">
        <x:v>0</x:v>
      </x:c>
      <x:c r="G19" s="148" t="n">
        <x:f>IF(C19="Income",SUMIFS('Transactions'!$P$6:$P$305,'Transactions'!$F$6:$F$305,B19),SUMIFS('Transactions'!$Q$6:$Q$305,'Transactions'!$F$6:$F$305,B19))</x:f>
        <x:v>0</x:v>
      </x:c>
      <x:c r="H19" s="100" t="n">
        <x:v>0</x:v>
      </x:c>
      <x:c r="I19" s="103" t="n">
        <x:f>IF(C19="Income",G19-F19,F19-G19-H19)</x:f>
        <x:v>0</x:v>
      </x:c>
      <x:c r="J19" s="149" t="str">
        <x:f>IF(F19=0,"",I19/F19)</x:f>
      </x:c>
      <x:c r="K19" s="132" t="str"/>
      <x:c r="L19" s="130" t="str"/>
      <x:c r="M19" s="131" t="str"/>
    </x:row>
    <x:row r="20">
      <x:c r="A20" s="15" t="str">
        <x:v>EXP-450</x:v>
      </x:c>
      <x:c r="B20" s="15" t="str">
        <x:v>Chapter Operations</x:v>
      </x:c>
      <x:c r="C20" s="15" t="str">
        <x:v>Expense</x:v>
      </x:c>
      <x:c r="D20" s="15" t="str">
        <x:v>Operations</x:v>
      </x:c>
      <x:c r="E20" s="15" t="str">
        <x:v>Unrestricted</x:v>
      </x:c>
      <x:c r="F20" s="100" t="n">
        <x:v>0</x:v>
      </x:c>
      <x:c r="G20" s="148" t="n">
        <x:f>IF(C20="Income",SUMIFS('Transactions'!$P$6:$P$305,'Transactions'!$F$6:$F$305,B20),SUMIFS('Transactions'!$Q$6:$Q$305,'Transactions'!$F$6:$F$305,B20))</x:f>
        <x:v>0</x:v>
      </x:c>
      <x:c r="H20" s="100" t="n">
        <x:v>0</x:v>
      </x:c>
      <x:c r="I20" s="103" t="n">
        <x:f>IF(C20="Income",G20-F20,F20-G20-H20)</x:f>
        <x:v>0</x:v>
      </x:c>
      <x:c r="J20" s="149" t="str">
        <x:f>IF(F20=0,"",I20/F20)</x:f>
      </x:c>
      <x:c r="K20" s="132" t="str"/>
      <x:c r="L20" s="130" t="str"/>
      <x:c r="M20" s="131" t="str"/>
    </x:row>
    <x:row r="21">
      <x:c r="A21" s="15" t="str">
        <x:v>EXP-460</x:v>
      </x:c>
      <x:c r="B21" s="15" t="str">
        <x:v>Administrative / Bank Fees</x:v>
      </x:c>
      <x:c r="C21" s="15" t="str">
        <x:v>Expense</x:v>
      </x:c>
      <x:c r="D21" s="15" t="str">
        <x:v>Administration</x:v>
      </x:c>
      <x:c r="E21" s="15" t="str">
        <x:v>Unrestricted</x:v>
      </x:c>
      <x:c r="F21" s="100" t="n">
        <x:v>0</x:v>
      </x:c>
      <x:c r="G21" s="148" t="n">
        <x:f>IF(C21="Income",SUMIFS('Transactions'!$P$6:$P$305,'Transactions'!$F$6:$F$305,B21),SUMIFS('Transactions'!$Q$6:$Q$305,'Transactions'!$F$6:$F$305,B21))</x:f>
        <x:v>0</x:v>
      </x:c>
      <x:c r="H21" s="100" t="n">
        <x:v>0</x:v>
      </x:c>
      <x:c r="I21" s="103" t="n">
        <x:f>IF(C21="Income",G21-F21,F21-G21-H21)</x:f>
        <x:v>0</x:v>
      </x:c>
      <x:c r="J21" s="149" t="str">
        <x:f>IF(F21=0,"",I21/F21)</x:f>
      </x:c>
      <x:c r="K21" s="132" t="str"/>
      <x:c r="L21" s="130" t="str"/>
      <x:c r="M21" s="131" t="str"/>
    </x:row>
    <x:row r="22">
      <x:c r="A22" s="15" t="str">
        <x:v>EXP-470</x:v>
      </x:c>
      <x:c r="B22" s="15" t="str">
        <x:v>Reserve</x:v>
      </x:c>
      <x:c r="C22" s="15" t="str">
        <x:v>Expense</x:v>
      </x:c>
      <x:c r="D22" s="15" t="str">
        <x:v>Reserve</x:v>
      </x:c>
      <x:c r="E22" s="15" t="str">
        <x:v>Unrestricted</x:v>
      </x:c>
      <x:c r="F22" s="100" t="n">
        <x:v>0</x:v>
      </x:c>
      <x:c r="G22" s="148" t="n">
        <x:f>IF(C22="Income",SUMIFS('Transactions'!$P$6:$P$305,'Transactions'!$F$6:$F$305,B22),SUMIFS('Transactions'!$Q$6:$Q$305,'Transactions'!$F$6:$F$305,B22))</x:f>
        <x:v>0</x:v>
      </x:c>
      <x:c r="H22" s="100" t="n">
        <x:v>0</x:v>
      </x:c>
      <x:c r="I22" s="103" t="n">
        <x:f>IF(C22="Income",G22-F22,F22-G22-H22)</x:f>
        <x:v>0</x:v>
      </x:c>
      <x:c r="J22" s="149" t="str">
        <x:f>IF(F22=0,"",I22/F22)</x:f>
      </x:c>
      <x:c r="K22" s="132" t="str"/>
      <x:c r="L22" s="130" t="str"/>
      <x:c r="M22" s="131" t="str"/>
    </x:row>
    <x:row r="23">
      <x:c r="A23" s="15" t="str">
        <x:v>EXP-480</x:v>
      </x:c>
      <x:c r="B23" s="15" t="str">
        <x:v>Approved Donation to EFF</x:v>
      </x:c>
      <x:c r="C23" s="15" t="str">
        <x:v>Expense</x:v>
      </x:c>
      <x:c r="D23" s="15" t="str">
        <x:v>Approved EFF Support</x:v>
      </x:c>
      <x:c r="E23" s="15" t="str">
        <x:v>Approved EFF Support</x:v>
      </x:c>
      <x:c r="F23" s="100" t="n">
        <x:v>0</x:v>
      </x:c>
      <x:c r="G23" s="148" t="n">
        <x:f>IF(C23="Income",SUMIFS('Transactions'!$P$6:$P$305,'Transactions'!$F$6:$F$305,B23),SUMIFS('Transactions'!$Q$6:$Q$305,'Transactions'!$F$6:$F$305,B23))</x:f>
        <x:v>0</x:v>
      </x:c>
      <x:c r="H23" s="100" t="n">
        <x:v>0</x:v>
      </x:c>
      <x:c r="I23" s="103" t="n">
        <x:f>IF(C23="Income",G23-F23,F23-G23-H23)</x:f>
        <x:v>0</x:v>
      </x:c>
      <x:c r="J23" s="149" t="str">
        <x:f>IF(F23=0,"",I23/F23)</x:f>
      </x:c>
      <x:c r="K23" s="132" t="str"/>
      <x:c r="L23" s="130" t="str"/>
      <x:c r="M23" s="131" t="str"/>
    </x:row>
    <x:row r="24">
      <x:c r="A24" s="15" t="str">
        <x:v>EXP-490</x:v>
      </x:c>
      <x:c r="B24" s="15" t="str">
        <x:v>Other</x:v>
      </x:c>
      <x:c r="C24" s="15" t="str">
        <x:v>Expense</x:v>
      </x:c>
      <x:c r="D24" s="15" t="str">
        <x:v>Other</x:v>
      </x:c>
      <x:c r="E24" s="15" t="str">
        <x:v>Unrestricted</x:v>
      </x:c>
      <x:c r="F24" s="150" t="n">
        <x:v>0</x:v>
      </x:c>
      <x:c r="G24" s="148" t="n">
        <x:f>IF(C24="Income",SUMIFS('Transactions'!$P$6:$P$305,'Transactions'!$F$6:$F$305,B24),SUMIFS('Transactions'!$Q$6:$Q$305,'Transactions'!$F$6:$F$305,B24))</x:f>
        <x:v>0</x:v>
      </x:c>
      <x:c r="H24" s="150" t="n">
        <x:v>0</x:v>
      </x:c>
      <x:c r="I24" s="103" t="n">
        <x:f>IF(C24="Income",G24-F24,F24-G24-H24)</x:f>
        <x:v>0</x:v>
      </x:c>
      <x:c r="J24" s="149" t="str">
        <x:f>IF(F24=0,"",I24/F24)</x:f>
      </x:c>
      <x:c r="K24" s="138" t="str"/>
      <x:c r="L24" s="136" t="str"/>
      <x:c r="M24" s="137" t="str"/>
    </x:row>
    <x:row r="25">
      <x:c r="A25" s="2"/>
      <x:c r="B25" s="2"/>
      <x:c r="C25" s="2"/>
      <x:c r="D25" s="2"/>
      <x:c r="E25" s="2"/>
      <x:c r="F25" s="2"/>
      <x:c r="G25" s="2"/>
      <x:c r="H25" s="2"/>
      <x:c r="I25" s="2"/>
      <x:c r="J25" s="2"/>
      <x:c r="K25" s="2"/>
      <x:c r="L25" s="2"/>
      <x:c r="M25" s="2"/>
    </x:row>
    <x:row r="26">
      <x:c r="A26" s="145" t="str">
        <x:v>TOTALS</x:v>
      </x:c>
      <x:c r="B26" s="145"/>
      <x:c r="C26" s="145"/>
      <x:c r="D26" s="145"/>
      <x:c r="E26" s="145"/>
      <x:c r="F26" s="146" t="n">
        <x:f>SUM(F6:F24)</x:f>
        <x:v>0</x:v>
      </x:c>
      <x:c r="G26" s="146" t="n">
        <x:f>SUM(G6:G24)</x:f>
        <x:v>0</x:v>
      </x:c>
      <x:c r="H26" s="146" t="n">
        <x:f>SUM(H6:H24)</x:f>
        <x:v>0</x:v>
      </x:c>
      <x:c r="I26" s="146" t="n">
        <x:f>SUM(I6:I24)</x:f>
        <x:v>0</x:v>
      </x:c>
      <x:c r="J26" s="147" t="str">
        <x:f>IF(F26=0,"",I26/F26)</x:f>
      </x:c>
      <x:c r="K26" s="2"/>
      <x:c r="L26" s="2"/>
      <x:c r="M26" s="2"/>
    </x:row>
    <x:row r="27">
      <x:c r="A27" s="2"/>
      <x:c r="B27" s="2"/>
      <x:c r="C27" s="2"/>
      <x:c r="D27" s="2"/>
      <x:c r="E27" s="2"/>
      <x:c r="F27" s="2"/>
      <x:c r="G27" s="2"/>
      <x:c r="H27" s="2"/>
      <x:c r="I27" s="2"/>
      <x:c r="J27" s="2"/>
      <x:c r="K27" s="2"/>
      <x:c r="L27" s="2"/>
      <x:c r="M27" s="2"/>
    </x:row>
    <x:row r="28">
      <x:c r="A28" s="2"/>
      <x:c r="B28" s="2"/>
      <x:c r="C28" s="2"/>
      <x:c r="D28" s="2"/>
      <x:c r="E28" s="2"/>
      <x:c r="F28" s="2"/>
      <x:c r="G28" s="2"/>
      <x:c r="H28" s="2"/>
      <x:c r="I28" s="2"/>
      <x:c r="J28" s="2"/>
      <x:c r="K28" s="2"/>
      <x:c r="L28" s="2"/>
      <x:c r="M28" s="2"/>
    </x:row>
    <x:row r="29">
      <x:c r="A29" s="2"/>
      <x:c r="B29" s="2"/>
      <x:c r="C29" s="2"/>
      <x:c r="D29" s="2"/>
      <x:c r="E29" s="2"/>
      <x:c r="F29" s="2"/>
      <x:c r="G29" s="2"/>
      <x:c r="H29" s="2"/>
      <x:c r="I29" s="2"/>
      <x:c r="J29" s="2"/>
      <x:c r="K29" s="2"/>
      <x:c r="L29" s="2"/>
      <x:c r="M29" s="2"/>
    </x:row>
    <x:row r="30">
      <x:c r="A30" s="2"/>
      <x:c r="B30" s="2"/>
      <x:c r="C30" s="2"/>
      <x:c r="D30" s="2"/>
      <x:c r="E30" s="2"/>
      <x:c r="F30" s="2"/>
      <x:c r="G30" s="2"/>
      <x:c r="H30" s="2"/>
      <x:c r="I30" s="2"/>
      <x:c r="J30" s="2"/>
      <x:c r="K30" s="2"/>
      <x:c r="L30" s="2"/>
      <x:c r="M30" s="2"/>
    </x:row>
  </x:sheetData>
  <x:mergeCells>
    <x:mergeCell ref="A1:M1"/>
    <x:mergeCell ref="A2:M2"/>
    <x:mergeCell ref="A4:M4"/>
    <x:mergeCell ref="A26:E26"/>
  </x:mergeCells>
  <x:conditionalFormatting sqref="I6:I24">
    <x:cfRule type="cellIs" dxfId="11" priority="1" operator="lessThan">
      <x:formula>0</x:formula>
    </x:cfRule>
    <x:cfRule type="cellIs" dxfId="12" priority="2" operator="greaterThanOrEqual">
      <x:formula>0</x:formula>
    </x:cfRule>
  </x:conditionalFormatting>
  <x:pageMargins left="0.7" right="0.7" top="0.75" bottom="0.75" header="0.3" footer="0.3"/>
  <x:tableParts count="1">
    <x:tablePart xmlns:r="http://schemas.openxmlformats.org/officeDocument/2006/relationships" r:id="R05b392ef71df4b5a"/>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6" hidden="0" customWidth="1"/>
    <x:col min="2" max="2" width="14" hidden="0" customWidth="1"/>
    <x:col min="3" max="3" width="19" hidden="0" customWidth="1"/>
    <x:col min="4" max="4" width="17" hidden="0" customWidth="1"/>
    <x:col min="5" max="5" width="18" hidden="0" customWidth="1"/>
    <x:col min="6" max="6" width="16" hidden="0" customWidth="1"/>
    <x:col min="7" max="7" width="17" hidden="0" customWidth="1"/>
    <x:col min="8" max="8" width="17" hidden="0" customWidth="1"/>
    <x:col min="9" max="9" width="16" hidden="0" customWidth="1"/>
    <x:col min="10" max="10" width="16" hidden="0" customWidth="1"/>
    <x:col min="11" max="11" width="16" hidden="0" customWidth="1"/>
    <x:col min="12" max="12" width="17" hidden="0" customWidth="1"/>
    <x:col min="13" max="13" width="15" hidden="0" customWidth="1"/>
    <x:col min="14" max="14" width="14" hidden="0" customWidth="1"/>
    <x:col min="15" max="15" width="34" hidden="0" customWidth="1"/>
    <x:col min="16" max="16" width="18" hidden="0" customWidth="1"/>
    <x:col min="17" max="17" width="18" hidden="0" customWidth="1"/>
    <x:col min="18" max="18" width="15" hidden="0" customWidth="1"/>
  </x:cols>
  <x:sheetData>
    <x:row r="1" ht="35" customHeight="1">
      <x:c r="A1" s="5" t="str">
        <x:v>BANK RECONCILIATION</x:v>
      </x:c>
      <x:c r="B1" s="5"/>
      <x:c r="C1" s="5"/>
      <x:c r="D1" s="5"/>
      <x:c r="E1" s="5"/>
      <x:c r="F1" s="5"/>
      <x:c r="G1" s="5"/>
      <x:c r="H1" s="5"/>
      <x:c r="I1" s="5"/>
      <x:c r="J1" s="5"/>
      <x:c r="K1" s="5"/>
      <x:c r="L1" s="5"/>
      <x:c r="M1" s="5"/>
      <x:c r="N1" s="5"/>
      <x:c r="O1" s="5"/>
      <x:c r="P1" s="5"/>
      <x:c r="Q1" s="5"/>
      <x:c r="R1" s="5"/>
    </x:row>
    <x:row r="2" ht="30" customHeight="1">
      <x:c r="A2" s="9" t="str">
        <x:v>Close every statement period. A period is not complete until the difference is $0.00 and the reviewer signs.</x:v>
      </x:c>
      <x:c r="B2" s="9"/>
      <x:c r="C2" s="9"/>
      <x:c r="D2" s="9"/>
      <x:c r="E2" s="9"/>
      <x:c r="F2" s="9"/>
      <x:c r="G2" s="9"/>
      <x:c r="H2" s="9"/>
      <x:c r="I2" s="9"/>
      <x:c r="J2" s="9"/>
      <x:c r="K2" s="9"/>
      <x:c r="L2" s="9"/>
      <x:c r="M2" s="9"/>
      <x:c r="N2" s="9"/>
      <x:c r="O2" s="9"/>
      <x:c r="P2" s="9"/>
      <x:c r="Q2" s="9"/>
      <x:c r="R2" s="9"/>
    </x:row>
    <x:row r="3">
      <x:c r="A3" s="2"/>
      <x:c r="B3" s="2"/>
      <x:c r="C3" s="2"/>
      <x:c r="D3" s="2"/>
      <x:c r="E3" s="2"/>
      <x:c r="F3" s="2"/>
      <x:c r="G3" s="2"/>
      <x:c r="H3" s="2"/>
      <x:c r="I3" s="2"/>
      <x:c r="J3" s="2"/>
      <x:c r="K3" s="2"/>
      <x:c r="L3" s="2"/>
      <x:c r="M3" s="2"/>
      <x:c r="N3" s="2"/>
      <x:c r="O3" s="2"/>
      <x:c r="P3" s="2"/>
      <x:c r="Q3" s="2"/>
      <x:c r="R3" s="2"/>
    </x:row>
    <x:row r="4" ht="24" customHeight="1">
      <x:c r="A4" s="11" t="str">
        <x:v>MONTHLY STATEMENT-TO-BOOK CONTROL</x:v>
      </x:c>
      <x:c r="B4" s="11"/>
      <x:c r="C4" s="11"/>
      <x:c r="D4" s="11"/>
      <x:c r="E4" s="11"/>
      <x:c r="F4" s="11"/>
      <x:c r="G4" s="11"/>
      <x:c r="H4" s="11"/>
      <x:c r="I4" s="11"/>
      <x:c r="J4" s="11"/>
      <x:c r="K4" s="11"/>
      <x:c r="L4" s="11"/>
      <x:c r="M4" s="11"/>
      <x:c r="N4" s="11"/>
      <x:c r="O4" s="11"/>
      <x:c r="P4" s="11"/>
      <x:c r="Q4" s="11"/>
      <x:c r="R4" s="11"/>
    </x:row>
    <x:row r="5" ht="34" customHeight="1">
      <x:c r="A5" s="86" t="str">
        <x:v>Period (YYYY-MM)</x:v>
      </x:c>
      <x:c r="B5" s="87" t="str">
        <x:v>Statement date</x:v>
      </x:c>
      <x:c r="C5" s="87" t="str">
        <x:v>Statement ending balance</x:v>
      </x:c>
      <x:c r="D5" s="87" t="str">
        <x:v>Deposits in transit</x:v>
      </x:c>
      <x:c r="E5" s="87" t="str">
        <x:v>Outstanding payments</x:v>
      </x:c>
      <x:c r="F5" s="87" t="str">
        <x:v>Bank adjustments</x:v>
      </x:c>
      <x:c r="G5" s="87" t="str">
        <x:v>Adjusted bank</x:v>
      </x:c>
      <x:c r="H5" s="87" t="str">
        <x:v>Book beginning</x:v>
      </x:c>
      <x:c r="I5" s="87" t="str">
        <x:v>Book deposits</x:v>
      </x:c>
      <x:c r="J5" s="87" t="str">
        <x:v>Book expenses</x:v>
      </x:c>
      <x:c r="K5" s="87" t="str">
        <x:v>Book adjustments</x:v>
      </x:c>
      <x:c r="L5" s="87" t="str">
        <x:v>Book ending</x:v>
      </x:c>
      <x:c r="M5" s="87" t="str">
        <x:v>Difference</x:v>
      </x:c>
      <x:c r="N5" s="87" t="str">
        <x:v>Status</x:v>
      </x:c>
      <x:c r="O5" s="87" t="str">
        <x:v>Statement URL</x:v>
      </x:c>
      <x:c r="P5" s="87" t="str">
        <x:v>Prepared by</x:v>
      </x:c>
      <x:c r="Q5" s="87" t="str">
        <x:v>Reviewed by</x:v>
      </x:c>
      <x:c r="R5" s="88" t="str">
        <x:v>Completed date</x:v>
      </x:c>
    </x:row>
    <x:row r="6">
      <x:c r="A6" s="125"/>
      <x:c r="B6" s="157"/>
      <x:c r="C6" s="127"/>
      <x:c r="D6" s="127"/>
      <x:c r="E6" s="127"/>
      <x:c r="F6" s="128"/>
      <x:c r="G6" s="148" t="str">
        <x:f>IF(A6="","",C6+D6-E6+F6)</x:f>
      </x:c>
      <x:c r="H6" s="148" t="str">
        <x:f>IF(A6="","",'Assumptions'!$B$8)</x:f>
      </x:c>
      <x:c r="I6" s="148" t="str">
        <x:f>IF(A6="","",SUMIFS('Transactions'!$P$6:$P$305,'Transactions'!$D$6:$D$305,A6))</x:f>
      </x:c>
      <x:c r="J6" s="148" t="str">
        <x:f>IF(A6="","",SUMIFS('Transactions'!$Q$6:$Q$305,'Transactions'!$D$6:$D$305,A6))</x:f>
      </x:c>
      <x:c r="K6" s="98"/>
      <x:c r="L6" s="103" t="str">
        <x:f>IF(A6="","",H6+I6-J6+K6)</x:f>
      </x:c>
      <x:c r="M6" s="103" t="str">
        <x:f>IF(A6="","",G6-L6)</x:f>
      </x:c>
      <x:c r="N6" s="15" t="str">
        <x:f>IF(A6="","",IF(ABS(M6)&lt;=0.01,"PASS","REVIEW"))</x:f>
      </x:c>
      <x:c r="O6" s="125"/>
      <x:c r="P6" s="123"/>
      <x:c r="Q6" s="123"/>
      <x:c r="R6" s="158"/>
    </x:row>
    <x:row r="7">
      <x:c r="A7" s="132"/>
      <x:c r="B7" s="159"/>
      <x:c r="C7" s="133"/>
      <x:c r="D7" s="133"/>
      <x:c r="E7" s="133"/>
      <x:c r="F7" s="134"/>
      <x:c r="G7" s="148" t="str">
        <x:f>IF(A7="","",C7+D7-E7+F7)</x:f>
      </x:c>
      <x:c r="H7" s="148" t="str">
        <x:f>IF(A7="","",L6)</x:f>
      </x:c>
      <x:c r="I7" s="148" t="str">
        <x:f>IF(A7="","",SUMIFS('Transactions'!$P$6:$P$305,'Transactions'!$D$6:$D$305,A7))</x:f>
      </x:c>
      <x:c r="J7" s="148" t="str">
        <x:f>IF(A7="","",SUMIFS('Transactions'!$Q$6:$Q$305,'Transactions'!$D$6:$D$305,A7))</x:f>
      </x:c>
      <x:c r="K7" s="100"/>
      <x:c r="L7" s="103" t="str">
        <x:f>IF(A7="","",H7+I7-J7+K7)</x:f>
      </x:c>
      <x:c r="M7" s="103" t="str">
        <x:f>IF(A7="","",G7-L7)</x:f>
      </x:c>
      <x:c r="N7" s="15" t="str">
        <x:f>IF(A7="","",IF(ABS(M7)&lt;=0.01,"PASS","REVIEW"))</x:f>
      </x:c>
      <x:c r="O7" s="132"/>
      <x:c r="P7" s="130"/>
      <x:c r="Q7" s="130"/>
      <x:c r="R7" s="160"/>
    </x:row>
    <x:row r="8">
      <x:c r="A8" s="132"/>
      <x:c r="B8" s="159"/>
      <x:c r="C8" s="133"/>
      <x:c r="D8" s="133"/>
      <x:c r="E8" s="133"/>
      <x:c r="F8" s="134"/>
      <x:c r="G8" s="148" t="str">
        <x:f>IF(A8="","",C8+D8-E8+F8)</x:f>
      </x:c>
      <x:c r="H8" s="148" t="str">
        <x:f>IF(A8="","",L7)</x:f>
      </x:c>
      <x:c r="I8" s="148" t="str">
        <x:f>IF(A8="","",SUMIFS('Transactions'!$P$6:$P$305,'Transactions'!$D$6:$D$305,A8))</x:f>
      </x:c>
      <x:c r="J8" s="148" t="str">
        <x:f>IF(A8="","",SUMIFS('Transactions'!$Q$6:$Q$305,'Transactions'!$D$6:$D$305,A8))</x:f>
      </x:c>
      <x:c r="K8" s="100"/>
      <x:c r="L8" s="103" t="str">
        <x:f>IF(A8="","",H8+I8-J8+K8)</x:f>
      </x:c>
      <x:c r="M8" s="103" t="str">
        <x:f>IF(A8="","",G8-L8)</x:f>
      </x:c>
      <x:c r="N8" s="15" t="str">
        <x:f>IF(A8="","",IF(ABS(M8)&lt;=0.01,"PASS","REVIEW"))</x:f>
      </x:c>
      <x:c r="O8" s="132"/>
      <x:c r="P8" s="130"/>
      <x:c r="Q8" s="130"/>
      <x:c r="R8" s="160"/>
    </x:row>
    <x:row r="9">
      <x:c r="A9" s="132"/>
      <x:c r="B9" s="159"/>
      <x:c r="C9" s="133"/>
      <x:c r="D9" s="133"/>
      <x:c r="E9" s="133"/>
      <x:c r="F9" s="134"/>
      <x:c r="G9" s="148" t="str">
        <x:f>IF(A9="","",C9+D9-E9+F9)</x:f>
      </x:c>
      <x:c r="H9" s="148" t="str">
        <x:f>IF(A9="","",L8)</x:f>
      </x:c>
      <x:c r="I9" s="148" t="str">
        <x:f>IF(A9="","",SUMIFS('Transactions'!$P$6:$P$305,'Transactions'!$D$6:$D$305,A9))</x:f>
      </x:c>
      <x:c r="J9" s="148" t="str">
        <x:f>IF(A9="","",SUMIFS('Transactions'!$Q$6:$Q$305,'Transactions'!$D$6:$D$305,A9))</x:f>
      </x:c>
      <x:c r="K9" s="100"/>
      <x:c r="L9" s="103" t="str">
        <x:f>IF(A9="","",H9+I9-J9+K9)</x:f>
      </x:c>
      <x:c r="M9" s="103" t="str">
        <x:f>IF(A9="","",G9-L9)</x:f>
      </x:c>
      <x:c r="N9" s="15" t="str">
        <x:f>IF(A9="","",IF(ABS(M9)&lt;=0.01,"PASS","REVIEW"))</x:f>
      </x:c>
      <x:c r="O9" s="132"/>
      <x:c r="P9" s="130"/>
      <x:c r="Q9" s="130"/>
      <x:c r="R9" s="160"/>
    </x:row>
    <x:row r="10">
      <x:c r="A10" s="132"/>
      <x:c r="B10" s="159"/>
      <x:c r="C10" s="133"/>
      <x:c r="D10" s="133"/>
      <x:c r="E10" s="133"/>
      <x:c r="F10" s="134"/>
      <x:c r="G10" s="148" t="str">
        <x:f>IF(A10="","",C10+D10-E10+F10)</x:f>
      </x:c>
      <x:c r="H10" s="148" t="str">
        <x:f>IF(A10="","",L9)</x:f>
      </x:c>
      <x:c r="I10" s="148" t="str">
        <x:f>IF(A10="","",SUMIFS('Transactions'!$P$6:$P$305,'Transactions'!$D$6:$D$305,A10))</x:f>
      </x:c>
      <x:c r="J10" s="148" t="str">
        <x:f>IF(A10="","",SUMIFS('Transactions'!$Q$6:$Q$305,'Transactions'!$D$6:$D$305,A10))</x:f>
      </x:c>
      <x:c r="K10" s="100"/>
      <x:c r="L10" s="103" t="str">
        <x:f>IF(A10="","",H10+I10-J10+K10)</x:f>
      </x:c>
      <x:c r="M10" s="103" t="str">
        <x:f>IF(A10="","",G10-L10)</x:f>
      </x:c>
      <x:c r="N10" s="15" t="str">
        <x:f>IF(A10="","",IF(ABS(M10)&lt;=0.01,"PASS","REVIEW"))</x:f>
      </x:c>
      <x:c r="O10" s="132"/>
      <x:c r="P10" s="130"/>
      <x:c r="Q10" s="130"/>
      <x:c r="R10" s="160"/>
    </x:row>
    <x:row r="11">
      <x:c r="A11" s="132"/>
      <x:c r="B11" s="159"/>
      <x:c r="C11" s="133"/>
      <x:c r="D11" s="133"/>
      <x:c r="E11" s="133"/>
      <x:c r="F11" s="134"/>
      <x:c r="G11" s="148" t="str">
        <x:f>IF(A11="","",C11+D11-E11+F11)</x:f>
      </x:c>
      <x:c r="H11" s="148" t="str">
        <x:f>IF(A11="","",L10)</x:f>
      </x:c>
      <x:c r="I11" s="148" t="str">
        <x:f>IF(A11="","",SUMIFS('Transactions'!$P$6:$P$305,'Transactions'!$D$6:$D$305,A11))</x:f>
      </x:c>
      <x:c r="J11" s="148" t="str">
        <x:f>IF(A11="","",SUMIFS('Transactions'!$Q$6:$Q$305,'Transactions'!$D$6:$D$305,A11))</x:f>
      </x:c>
      <x:c r="K11" s="100"/>
      <x:c r="L11" s="103" t="str">
        <x:f>IF(A11="","",H11+I11-J11+K11)</x:f>
      </x:c>
      <x:c r="M11" s="103" t="str">
        <x:f>IF(A11="","",G11-L11)</x:f>
      </x:c>
      <x:c r="N11" s="15" t="str">
        <x:f>IF(A11="","",IF(ABS(M11)&lt;=0.01,"PASS","REVIEW"))</x:f>
      </x:c>
      <x:c r="O11" s="132"/>
      <x:c r="P11" s="130"/>
      <x:c r="Q11" s="130"/>
      <x:c r="R11" s="160"/>
    </x:row>
    <x:row r="12">
      <x:c r="A12" s="132"/>
      <x:c r="B12" s="159"/>
      <x:c r="C12" s="133"/>
      <x:c r="D12" s="133"/>
      <x:c r="E12" s="133"/>
      <x:c r="F12" s="134"/>
      <x:c r="G12" s="148" t="str">
        <x:f>IF(A12="","",C12+D12-E12+F12)</x:f>
      </x:c>
      <x:c r="H12" s="148" t="str">
        <x:f>IF(A12="","",L11)</x:f>
      </x:c>
      <x:c r="I12" s="148" t="str">
        <x:f>IF(A12="","",SUMIFS('Transactions'!$P$6:$P$305,'Transactions'!$D$6:$D$305,A12))</x:f>
      </x:c>
      <x:c r="J12" s="148" t="str">
        <x:f>IF(A12="","",SUMIFS('Transactions'!$Q$6:$Q$305,'Transactions'!$D$6:$D$305,A12))</x:f>
      </x:c>
      <x:c r="K12" s="100"/>
      <x:c r="L12" s="103" t="str">
        <x:f>IF(A12="","",H12+I12-J12+K12)</x:f>
      </x:c>
      <x:c r="M12" s="103" t="str">
        <x:f>IF(A12="","",G12-L12)</x:f>
      </x:c>
      <x:c r="N12" s="15" t="str">
        <x:f>IF(A12="","",IF(ABS(M12)&lt;=0.01,"PASS","REVIEW"))</x:f>
      </x:c>
      <x:c r="O12" s="132"/>
      <x:c r="P12" s="130"/>
      <x:c r="Q12" s="130"/>
      <x:c r="R12" s="160"/>
    </x:row>
    <x:row r="13">
      <x:c r="A13" s="132"/>
      <x:c r="B13" s="159"/>
      <x:c r="C13" s="133"/>
      <x:c r="D13" s="133"/>
      <x:c r="E13" s="133"/>
      <x:c r="F13" s="134"/>
      <x:c r="G13" s="148" t="str">
        <x:f>IF(A13="","",C13+D13-E13+F13)</x:f>
      </x:c>
      <x:c r="H13" s="148" t="str">
        <x:f>IF(A13="","",L12)</x:f>
      </x:c>
      <x:c r="I13" s="148" t="str">
        <x:f>IF(A13="","",SUMIFS('Transactions'!$P$6:$P$305,'Transactions'!$D$6:$D$305,A13))</x:f>
      </x:c>
      <x:c r="J13" s="148" t="str">
        <x:f>IF(A13="","",SUMIFS('Transactions'!$Q$6:$Q$305,'Transactions'!$D$6:$D$305,A13))</x:f>
      </x:c>
      <x:c r="K13" s="100"/>
      <x:c r="L13" s="103" t="str">
        <x:f>IF(A13="","",H13+I13-J13+K13)</x:f>
      </x:c>
      <x:c r="M13" s="103" t="str">
        <x:f>IF(A13="","",G13-L13)</x:f>
      </x:c>
      <x:c r="N13" s="15" t="str">
        <x:f>IF(A13="","",IF(ABS(M13)&lt;=0.01,"PASS","REVIEW"))</x:f>
      </x:c>
      <x:c r="O13" s="132"/>
      <x:c r="P13" s="130"/>
      <x:c r="Q13" s="130"/>
      <x:c r="R13" s="160"/>
    </x:row>
    <x:row r="14">
      <x:c r="A14" s="132"/>
      <x:c r="B14" s="159"/>
      <x:c r="C14" s="133"/>
      <x:c r="D14" s="133"/>
      <x:c r="E14" s="133"/>
      <x:c r="F14" s="134"/>
      <x:c r="G14" s="148" t="str">
        <x:f>IF(A14="","",C14+D14-E14+F14)</x:f>
      </x:c>
      <x:c r="H14" s="148" t="str">
        <x:f>IF(A14="","",L13)</x:f>
      </x:c>
      <x:c r="I14" s="148" t="str">
        <x:f>IF(A14="","",SUMIFS('Transactions'!$P$6:$P$305,'Transactions'!$D$6:$D$305,A14))</x:f>
      </x:c>
      <x:c r="J14" s="148" t="str">
        <x:f>IF(A14="","",SUMIFS('Transactions'!$Q$6:$Q$305,'Transactions'!$D$6:$D$305,A14))</x:f>
      </x:c>
      <x:c r="K14" s="100"/>
      <x:c r="L14" s="103" t="str">
        <x:f>IF(A14="","",H14+I14-J14+K14)</x:f>
      </x:c>
      <x:c r="M14" s="103" t="str">
        <x:f>IF(A14="","",G14-L14)</x:f>
      </x:c>
      <x:c r="N14" s="15" t="str">
        <x:f>IF(A14="","",IF(ABS(M14)&lt;=0.01,"PASS","REVIEW"))</x:f>
      </x:c>
      <x:c r="O14" s="132"/>
      <x:c r="P14" s="130"/>
      <x:c r="Q14" s="130"/>
      <x:c r="R14" s="160"/>
    </x:row>
    <x:row r="15">
      <x:c r="A15" s="132"/>
      <x:c r="B15" s="159"/>
      <x:c r="C15" s="133"/>
      <x:c r="D15" s="133"/>
      <x:c r="E15" s="133"/>
      <x:c r="F15" s="134"/>
      <x:c r="G15" s="148" t="str">
        <x:f>IF(A15="","",C15+D15-E15+F15)</x:f>
      </x:c>
      <x:c r="H15" s="148" t="str">
        <x:f>IF(A15="","",L14)</x:f>
      </x:c>
      <x:c r="I15" s="148" t="str">
        <x:f>IF(A15="","",SUMIFS('Transactions'!$P$6:$P$305,'Transactions'!$D$6:$D$305,A15))</x:f>
      </x:c>
      <x:c r="J15" s="148" t="str">
        <x:f>IF(A15="","",SUMIFS('Transactions'!$Q$6:$Q$305,'Transactions'!$D$6:$D$305,A15))</x:f>
      </x:c>
      <x:c r="K15" s="100"/>
      <x:c r="L15" s="103" t="str">
        <x:f>IF(A15="","",H15+I15-J15+K15)</x:f>
      </x:c>
      <x:c r="M15" s="103" t="str">
        <x:f>IF(A15="","",G15-L15)</x:f>
      </x:c>
      <x:c r="N15" s="15" t="str">
        <x:f>IF(A15="","",IF(ABS(M15)&lt;=0.01,"PASS","REVIEW"))</x:f>
      </x:c>
      <x:c r="O15" s="132"/>
      <x:c r="P15" s="130"/>
      <x:c r="Q15" s="130"/>
      <x:c r="R15" s="160"/>
    </x:row>
    <x:row r="16">
      <x:c r="A16" s="132"/>
      <x:c r="B16" s="159"/>
      <x:c r="C16" s="133"/>
      <x:c r="D16" s="133"/>
      <x:c r="E16" s="133"/>
      <x:c r="F16" s="134"/>
      <x:c r="G16" s="148" t="str">
        <x:f>IF(A16="","",C16+D16-E16+F16)</x:f>
      </x:c>
      <x:c r="H16" s="148" t="str">
        <x:f>IF(A16="","",L15)</x:f>
      </x:c>
      <x:c r="I16" s="148" t="str">
        <x:f>IF(A16="","",SUMIFS('Transactions'!$P$6:$P$305,'Transactions'!$D$6:$D$305,A16))</x:f>
      </x:c>
      <x:c r="J16" s="148" t="str">
        <x:f>IF(A16="","",SUMIFS('Transactions'!$Q$6:$Q$305,'Transactions'!$D$6:$D$305,A16))</x:f>
      </x:c>
      <x:c r="K16" s="100"/>
      <x:c r="L16" s="103" t="str">
        <x:f>IF(A16="","",H16+I16-J16+K16)</x:f>
      </x:c>
      <x:c r="M16" s="103" t="str">
        <x:f>IF(A16="","",G16-L16)</x:f>
      </x:c>
      <x:c r="N16" s="15" t="str">
        <x:f>IF(A16="","",IF(ABS(M16)&lt;=0.01,"PASS","REVIEW"))</x:f>
      </x:c>
      <x:c r="O16" s="132"/>
      <x:c r="P16" s="130"/>
      <x:c r="Q16" s="130"/>
      <x:c r="R16" s="160"/>
    </x:row>
    <x:row r="17">
      <x:c r="A17" s="132"/>
      <x:c r="B17" s="159"/>
      <x:c r="C17" s="133"/>
      <x:c r="D17" s="133"/>
      <x:c r="E17" s="133"/>
      <x:c r="F17" s="134"/>
      <x:c r="G17" s="148" t="str">
        <x:f>IF(A17="","",C17+D17-E17+F17)</x:f>
      </x:c>
      <x:c r="H17" s="148" t="str">
        <x:f>IF(A17="","",L16)</x:f>
      </x:c>
      <x:c r="I17" s="148" t="str">
        <x:f>IF(A17="","",SUMIFS('Transactions'!$P$6:$P$305,'Transactions'!$D$6:$D$305,A17))</x:f>
      </x:c>
      <x:c r="J17" s="148" t="str">
        <x:f>IF(A17="","",SUMIFS('Transactions'!$Q$6:$Q$305,'Transactions'!$D$6:$D$305,A17))</x:f>
      </x:c>
      <x:c r="K17" s="100"/>
      <x:c r="L17" s="103" t="str">
        <x:f>IF(A17="","",H17+I17-J17+K17)</x:f>
      </x:c>
      <x:c r="M17" s="103" t="str">
        <x:f>IF(A17="","",G17-L17)</x:f>
      </x:c>
      <x:c r="N17" s="15" t="str">
        <x:f>IF(A17="","",IF(ABS(M17)&lt;=0.01,"PASS","REVIEW"))</x:f>
      </x:c>
      <x:c r="O17" s="132"/>
      <x:c r="P17" s="130"/>
      <x:c r="Q17" s="130"/>
      <x:c r="R17" s="160"/>
    </x:row>
    <x:row r="18">
      <x:c r="A18" s="132"/>
      <x:c r="B18" s="159"/>
      <x:c r="C18" s="133"/>
      <x:c r="D18" s="133"/>
      <x:c r="E18" s="133"/>
      <x:c r="F18" s="134"/>
      <x:c r="G18" s="148" t="str">
        <x:f>IF(A18="","",C18+D18-E18+F18)</x:f>
      </x:c>
      <x:c r="H18" s="148" t="str">
        <x:f>IF(A18="","",L17)</x:f>
      </x:c>
      <x:c r="I18" s="148" t="str">
        <x:f>IF(A18="","",SUMIFS('Transactions'!$P$6:$P$305,'Transactions'!$D$6:$D$305,A18))</x:f>
      </x:c>
      <x:c r="J18" s="148" t="str">
        <x:f>IF(A18="","",SUMIFS('Transactions'!$Q$6:$Q$305,'Transactions'!$D$6:$D$305,A18))</x:f>
      </x:c>
      <x:c r="K18" s="100"/>
      <x:c r="L18" s="103" t="str">
        <x:f>IF(A18="","",H18+I18-J18+K18)</x:f>
      </x:c>
      <x:c r="M18" s="103" t="str">
        <x:f>IF(A18="","",G18-L18)</x:f>
      </x:c>
      <x:c r="N18" s="15" t="str">
        <x:f>IF(A18="","",IF(ABS(M18)&lt;=0.01,"PASS","REVIEW"))</x:f>
      </x:c>
      <x:c r="O18" s="132"/>
      <x:c r="P18" s="130"/>
      <x:c r="Q18" s="130"/>
      <x:c r="R18" s="160"/>
    </x:row>
    <x:row r="19">
      <x:c r="A19" s="132"/>
      <x:c r="B19" s="159"/>
      <x:c r="C19" s="133"/>
      <x:c r="D19" s="133"/>
      <x:c r="E19" s="133"/>
      <x:c r="F19" s="134"/>
      <x:c r="G19" s="148" t="str">
        <x:f>IF(A19="","",C19+D19-E19+F19)</x:f>
      </x:c>
      <x:c r="H19" s="148" t="str">
        <x:f>IF(A19="","",L18)</x:f>
      </x:c>
      <x:c r="I19" s="148" t="str">
        <x:f>IF(A19="","",SUMIFS('Transactions'!$P$6:$P$305,'Transactions'!$D$6:$D$305,A19))</x:f>
      </x:c>
      <x:c r="J19" s="148" t="str">
        <x:f>IF(A19="","",SUMIFS('Transactions'!$Q$6:$Q$305,'Transactions'!$D$6:$D$305,A19))</x:f>
      </x:c>
      <x:c r="K19" s="100"/>
      <x:c r="L19" s="103" t="str">
        <x:f>IF(A19="","",H19+I19-J19+K19)</x:f>
      </x:c>
      <x:c r="M19" s="103" t="str">
        <x:f>IF(A19="","",G19-L19)</x:f>
      </x:c>
      <x:c r="N19" s="15" t="str">
        <x:f>IF(A19="","",IF(ABS(M19)&lt;=0.01,"PASS","REVIEW"))</x:f>
      </x:c>
      <x:c r="O19" s="132"/>
      <x:c r="P19" s="130"/>
      <x:c r="Q19" s="130"/>
      <x:c r="R19" s="160"/>
    </x:row>
    <x:row r="20">
      <x:c r="A20" s="132"/>
      <x:c r="B20" s="159"/>
      <x:c r="C20" s="133"/>
      <x:c r="D20" s="133"/>
      <x:c r="E20" s="133"/>
      <x:c r="F20" s="134"/>
      <x:c r="G20" s="148" t="str">
        <x:f>IF(A20="","",C20+D20-E20+F20)</x:f>
      </x:c>
      <x:c r="H20" s="148" t="str">
        <x:f>IF(A20="","",L19)</x:f>
      </x:c>
      <x:c r="I20" s="148" t="str">
        <x:f>IF(A20="","",SUMIFS('Transactions'!$P$6:$P$305,'Transactions'!$D$6:$D$305,A20))</x:f>
      </x:c>
      <x:c r="J20" s="148" t="str">
        <x:f>IF(A20="","",SUMIFS('Transactions'!$Q$6:$Q$305,'Transactions'!$D$6:$D$305,A20))</x:f>
      </x:c>
      <x:c r="K20" s="100"/>
      <x:c r="L20" s="103" t="str">
        <x:f>IF(A20="","",H20+I20-J20+K20)</x:f>
      </x:c>
      <x:c r="M20" s="103" t="str">
        <x:f>IF(A20="","",G20-L20)</x:f>
      </x:c>
      <x:c r="N20" s="15" t="str">
        <x:f>IF(A20="","",IF(ABS(M20)&lt;=0.01,"PASS","REVIEW"))</x:f>
      </x:c>
      <x:c r="O20" s="132"/>
      <x:c r="P20" s="130"/>
      <x:c r="Q20" s="130"/>
      <x:c r="R20" s="160"/>
    </x:row>
    <x:row r="21">
      <x:c r="A21" s="132"/>
      <x:c r="B21" s="159"/>
      <x:c r="C21" s="133"/>
      <x:c r="D21" s="133"/>
      <x:c r="E21" s="133"/>
      <x:c r="F21" s="134"/>
      <x:c r="G21" s="148" t="str">
        <x:f>IF(A21="","",C21+D21-E21+F21)</x:f>
      </x:c>
      <x:c r="H21" s="148" t="str">
        <x:f>IF(A21="","",L20)</x:f>
      </x:c>
      <x:c r="I21" s="148" t="str">
        <x:f>IF(A21="","",SUMIFS('Transactions'!$P$6:$P$305,'Transactions'!$D$6:$D$305,A21))</x:f>
      </x:c>
      <x:c r="J21" s="148" t="str">
        <x:f>IF(A21="","",SUMIFS('Transactions'!$Q$6:$Q$305,'Transactions'!$D$6:$D$305,A21))</x:f>
      </x:c>
      <x:c r="K21" s="100"/>
      <x:c r="L21" s="103" t="str">
        <x:f>IF(A21="","",H21+I21-J21+K21)</x:f>
      </x:c>
      <x:c r="M21" s="103" t="str">
        <x:f>IF(A21="","",G21-L21)</x:f>
      </x:c>
      <x:c r="N21" s="15" t="str">
        <x:f>IF(A21="","",IF(ABS(M21)&lt;=0.01,"PASS","REVIEW"))</x:f>
      </x:c>
      <x:c r="O21" s="132"/>
      <x:c r="P21" s="130"/>
      <x:c r="Q21" s="130"/>
      <x:c r="R21" s="160"/>
    </x:row>
    <x:row r="22">
      <x:c r="A22" s="132"/>
      <x:c r="B22" s="159"/>
      <x:c r="C22" s="133"/>
      <x:c r="D22" s="133"/>
      <x:c r="E22" s="133"/>
      <x:c r="F22" s="134"/>
      <x:c r="G22" s="148" t="str">
        <x:f>IF(A22="","",C22+D22-E22+F22)</x:f>
      </x:c>
      <x:c r="H22" s="148" t="str">
        <x:f>IF(A22="","",L21)</x:f>
      </x:c>
      <x:c r="I22" s="148" t="str">
        <x:f>IF(A22="","",SUMIFS('Transactions'!$P$6:$P$305,'Transactions'!$D$6:$D$305,A22))</x:f>
      </x:c>
      <x:c r="J22" s="148" t="str">
        <x:f>IF(A22="","",SUMIFS('Transactions'!$Q$6:$Q$305,'Transactions'!$D$6:$D$305,A22))</x:f>
      </x:c>
      <x:c r="K22" s="100"/>
      <x:c r="L22" s="103" t="str">
        <x:f>IF(A22="","",H22+I22-J22+K22)</x:f>
      </x:c>
      <x:c r="M22" s="103" t="str">
        <x:f>IF(A22="","",G22-L22)</x:f>
      </x:c>
      <x:c r="N22" s="15" t="str">
        <x:f>IF(A22="","",IF(ABS(M22)&lt;=0.01,"PASS","REVIEW"))</x:f>
      </x:c>
      <x:c r="O22" s="132"/>
      <x:c r="P22" s="130"/>
      <x:c r="Q22" s="130"/>
      <x:c r="R22" s="160"/>
    </x:row>
    <x:row r="23">
      <x:c r="A23" s="132"/>
      <x:c r="B23" s="159"/>
      <x:c r="C23" s="133"/>
      <x:c r="D23" s="133"/>
      <x:c r="E23" s="133"/>
      <x:c r="F23" s="134"/>
      <x:c r="G23" s="148" t="str">
        <x:f>IF(A23="","",C23+D23-E23+F23)</x:f>
      </x:c>
      <x:c r="H23" s="148" t="str">
        <x:f>IF(A23="","",L22)</x:f>
      </x:c>
      <x:c r="I23" s="148" t="str">
        <x:f>IF(A23="","",SUMIFS('Transactions'!$P$6:$P$305,'Transactions'!$D$6:$D$305,A23))</x:f>
      </x:c>
      <x:c r="J23" s="148" t="str">
        <x:f>IF(A23="","",SUMIFS('Transactions'!$Q$6:$Q$305,'Transactions'!$D$6:$D$305,A23))</x:f>
      </x:c>
      <x:c r="K23" s="100"/>
      <x:c r="L23" s="103" t="str">
        <x:f>IF(A23="","",H23+I23-J23+K23)</x:f>
      </x:c>
      <x:c r="M23" s="103" t="str">
        <x:f>IF(A23="","",G23-L23)</x:f>
      </x:c>
      <x:c r="N23" s="15" t="str">
        <x:f>IF(A23="","",IF(ABS(M23)&lt;=0.01,"PASS","REVIEW"))</x:f>
      </x:c>
      <x:c r="O23" s="132"/>
      <x:c r="P23" s="130"/>
      <x:c r="Q23" s="130"/>
      <x:c r="R23" s="160"/>
    </x:row>
    <x:row r="24">
      <x:c r="A24" s="132"/>
      <x:c r="B24" s="159"/>
      <x:c r="C24" s="133"/>
      <x:c r="D24" s="133"/>
      <x:c r="E24" s="133"/>
      <x:c r="F24" s="134"/>
      <x:c r="G24" s="148" t="str">
        <x:f>IF(A24="","",C24+D24-E24+F24)</x:f>
      </x:c>
      <x:c r="H24" s="148" t="str">
        <x:f>IF(A24="","",L23)</x:f>
      </x:c>
      <x:c r="I24" s="148" t="str">
        <x:f>IF(A24="","",SUMIFS('Transactions'!$P$6:$P$305,'Transactions'!$D$6:$D$305,A24))</x:f>
      </x:c>
      <x:c r="J24" s="148" t="str">
        <x:f>IF(A24="","",SUMIFS('Transactions'!$Q$6:$Q$305,'Transactions'!$D$6:$D$305,A24))</x:f>
      </x:c>
      <x:c r="K24" s="100"/>
      <x:c r="L24" s="103" t="str">
        <x:f>IF(A24="","",H24+I24-J24+K24)</x:f>
      </x:c>
      <x:c r="M24" s="103" t="str">
        <x:f>IF(A24="","",G24-L24)</x:f>
      </x:c>
      <x:c r="N24" s="15" t="str">
        <x:f>IF(A24="","",IF(ABS(M24)&lt;=0.01,"PASS","REVIEW"))</x:f>
      </x:c>
      <x:c r="O24" s="132"/>
      <x:c r="P24" s="130"/>
      <x:c r="Q24" s="130"/>
      <x:c r="R24" s="160"/>
    </x:row>
    <x:row r="25">
      <x:c r="A25" s="132"/>
      <x:c r="B25" s="159"/>
      <x:c r="C25" s="133"/>
      <x:c r="D25" s="133"/>
      <x:c r="E25" s="133"/>
      <x:c r="F25" s="134"/>
      <x:c r="G25" s="148" t="str">
        <x:f>IF(A25="","",C25+D25-E25+F25)</x:f>
      </x:c>
      <x:c r="H25" s="148" t="str">
        <x:f>IF(A25="","",L24)</x:f>
      </x:c>
      <x:c r="I25" s="148" t="str">
        <x:f>IF(A25="","",SUMIFS('Transactions'!$P$6:$P$305,'Transactions'!$D$6:$D$305,A25))</x:f>
      </x:c>
      <x:c r="J25" s="148" t="str">
        <x:f>IF(A25="","",SUMIFS('Transactions'!$Q$6:$Q$305,'Transactions'!$D$6:$D$305,A25))</x:f>
      </x:c>
      <x:c r="K25" s="100"/>
      <x:c r="L25" s="103" t="str">
        <x:f>IF(A25="","",H25+I25-J25+K25)</x:f>
      </x:c>
      <x:c r="M25" s="103" t="str">
        <x:f>IF(A25="","",G25-L25)</x:f>
      </x:c>
      <x:c r="N25" s="15" t="str">
        <x:f>IF(A25="","",IF(ABS(M25)&lt;=0.01,"PASS","REVIEW"))</x:f>
      </x:c>
      <x:c r="O25" s="132"/>
      <x:c r="P25" s="130"/>
      <x:c r="Q25" s="130"/>
      <x:c r="R25" s="160"/>
    </x:row>
    <x:row r="26">
      <x:c r="A26" s="132"/>
      <x:c r="B26" s="159"/>
      <x:c r="C26" s="133"/>
      <x:c r="D26" s="133"/>
      <x:c r="E26" s="133"/>
      <x:c r="F26" s="134"/>
      <x:c r="G26" s="148" t="str">
        <x:f>IF(A26="","",C26+D26-E26+F26)</x:f>
      </x:c>
      <x:c r="H26" s="148" t="str">
        <x:f>IF(A26="","",L25)</x:f>
      </x:c>
      <x:c r="I26" s="148" t="str">
        <x:f>IF(A26="","",SUMIFS('Transactions'!$P$6:$P$305,'Transactions'!$D$6:$D$305,A26))</x:f>
      </x:c>
      <x:c r="J26" s="148" t="str">
        <x:f>IF(A26="","",SUMIFS('Transactions'!$Q$6:$Q$305,'Transactions'!$D$6:$D$305,A26))</x:f>
      </x:c>
      <x:c r="K26" s="100"/>
      <x:c r="L26" s="103" t="str">
        <x:f>IF(A26="","",H26+I26-J26+K26)</x:f>
      </x:c>
      <x:c r="M26" s="103" t="str">
        <x:f>IF(A26="","",G26-L26)</x:f>
      </x:c>
      <x:c r="N26" s="15" t="str">
        <x:f>IF(A26="","",IF(ABS(M26)&lt;=0.01,"PASS","REVIEW"))</x:f>
      </x:c>
      <x:c r="O26" s="132"/>
      <x:c r="P26" s="130"/>
      <x:c r="Q26" s="130"/>
      <x:c r="R26" s="160"/>
    </x:row>
    <x:row r="27">
      <x:c r="A27" s="132"/>
      <x:c r="B27" s="159"/>
      <x:c r="C27" s="133"/>
      <x:c r="D27" s="133"/>
      <x:c r="E27" s="133"/>
      <x:c r="F27" s="134"/>
      <x:c r="G27" s="148" t="str">
        <x:f>IF(A27="","",C27+D27-E27+F27)</x:f>
      </x:c>
      <x:c r="H27" s="148" t="str">
        <x:f>IF(A27="","",L26)</x:f>
      </x:c>
      <x:c r="I27" s="148" t="str">
        <x:f>IF(A27="","",SUMIFS('Transactions'!$P$6:$P$305,'Transactions'!$D$6:$D$305,A27))</x:f>
      </x:c>
      <x:c r="J27" s="148" t="str">
        <x:f>IF(A27="","",SUMIFS('Transactions'!$Q$6:$Q$305,'Transactions'!$D$6:$D$305,A27))</x:f>
      </x:c>
      <x:c r="K27" s="100"/>
      <x:c r="L27" s="103" t="str">
        <x:f>IF(A27="","",H27+I27-J27+K27)</x:f>
      </x:c>
      <x:c r="M27" s="103" t="str">
        <x:f>IF(A27="","",G27-L27)</x:f>
      </x:c>
      <x:c r="N27" s="15" t="str">
        <x:f>IF(A27="","",IF(ABS(M27)&lt;=0.01,"PASS","REVIEW"))</x:f>
      </x:c>
      <x:c r="O27" s="132"/>
      <x:c r="P27" s="130"/>
      <x:c r="Q27" s="130"/>
      <x:c r="R27" s="160"/>
    </x:row>
    <x:row r="28">
      <x:c r="A28" s="132"/>
      <x:c r="B28" s="159"/>
      <x:c r="C28" s="133"/>
      <x:c r="D28" s="133"/>
      <x:c r="E28" s="133"/>
      <x:c r="F28" s="134"/>
      <x:c r="G28" s="148" t="str">
        <x:f>IF(A28="","",C28+D28-E28+F28)</x:f>
      </x:c>
      <x:c r="H28" s="148" t="str">
        <x:f>IF(A28="","",L27)</x:f>
      </x:c>
      <x:c r="I28" s="148" t="str">
        <x:f>IF(A28="","",SUMIFS('Transactions'!$P$6:$P$305,'Transactions'!$D$6:$D$305,A28))</x:f>
      </x:c>
      <x:c r="J28" s="148" t="str">
        <x:f>IF(A28="","",SUMIFS('Transactions'!$Q$6:$Q$305,'Transactions'!$D$6:$D$305,A28))</x:f>
      </x:c>
      <x:c r="K28" s="100"/>
      <x:c r="L28" s="103" t="str">
        <x:f>IF(A28="","",H28+I28-J28+K28)</x:f>
      </x:c>
      <x:c r="M28" s="103" t="str">
        <x:f>IF(A28="","",G28-L28)</x:f>
      </x:c>
      <x:c r="N28" s="15" t="str">
        <x:f>IF(A28="","",IF(ABS(M28)&lt;=0.01,"PASS","REVIEW"))</x:f>
      </x:c>
      <x:c r="O28" s="132"/>
      <x:c r="P28" s="130"/>
      <x:c r="Q28" s="130"/>
      <x:c r="R28" s="160"/>
    </x:row>
    <x:row r="29">
      <x:c r="A29" s="138"/>
      <x:c r="B29" s="161"/>
      <x:c r="C29" s="139"/>
      <x:c r="D29" s="139"/>
      <x:c r="E29" s="139"/>
      <x:c r="F29" s="140"/>
      <x:c r="G29" s="148" t="str">
        <x:f>IF(A29="","",C29+D29-E29+F29)</x:f>
      </x:c>
      <x:c r="H29" s="148" t="str">
        <x:f>IF(A29="","",L28)</x:f>
      </x:c>
      <x:c r="I29" s="148" t="str">
        <x:f>IF(A29="","",SUMIFS('Transactions'!$P$6:$P$305,'Transactions'!$D$6:$D$305,A29))</x:f>
      </x:c>
      <x:c r="J29" s="148" t="str">
        <x:f>IF(A29="","",SUMIFS('Transactions'!$Q$6:$Q$305,'Transactions'!$D$6:$D$305,A29))</x:f>
      </x:c>
      <x:c r="K29" s="150"/>
      <x:c r="L29" s="103" t="str">
        <x:f>IF(A29="","",H29+I29-J29+K29)</x:f>
      </x:c>
      <x:c r="M29" s="103" t="str">
        <x:f>IF(A29="","",G29-L29)</x:f>
      </x:c>
      <x:c r="N29" s="15" t="str">
        <x:f>IF(A29="","",IF(ABS(M29)&lt;=0.01,"PASS","REVIEW"))</x:f>
      </x:c>
      <x:c r="O29" s="138"/>
      <x:c r="P29" s="136"/>
      <x:c r="Q29" s="136"/>
      <x:c r="R29" s="162"/>
    </x:row>
  </x:sheetData>
  <x:mergeCells>
    <x:mergeCell ref="A1:R1"/>
    <x:mergeCell ref="A2:R2"/>
    <x:mergeCell ref="A4:R4"/>
  </x:mergeCells>
  <x:conditionalFormatting sqref="N6:N29">
    <x:cfRule type="containsText" dxfId="13" priority="1" operator="containsText" text="PASS"/>
    <x:cfRule type="containsText" dxfId="14" priority="2" operator="containsText" text="OK"/>
    <x:cfRule type="containsText" dxfId="15" priority="3" operator="containsText" text="CURRENT"/>
    <x:cfRule type="containsText" dxfId="16" priority="4" operator="containsText" text="COMPLETE"/>
    <x:cfRule type="containsText" dxfId="17" priority="5" operator="containsText" text="ELIGIBLE"/>
    <x:cfRule type="containsText" dxfId="18" priority="6" operator="containsText" text="FAIL"/>
    <x:cfRule type="containsText" dxfId="19" priority="7" operator="containsText" text="HOLD"/>
    <x:cfRule type="containsText" dxfId="20" priority="8" operator="containsText" text="OVERDUE"/>
    <x:cfRule type="containsText" dxfId="21" priority="9" operator="containsText" text="REVIEW"/>
    <x:cfRule type="containsText" dxfId="22" priority="10" operator="containsText" text="PENDING"/>
    <x:cfRule type="containsText" dxfId="23" priority="11" operator="containsText" text="EXPIRED"/>
  </x:conditionalFormatting>
  <x:pageMargins left="0.7" right="0.7" top="0.75" bottom="0.75" header="0.3" footer="0.3"/>
  <x:tableParts count="1">
    <x:tablePart xmlns:r="http://schemas.openxmlformats.org/officeDocument/2006/relationships" r:id="R8d94a78d8ca24430"/>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6" hidden="0" customWidth="1"/>
    <x:col min="2" max="2" width="15" hidden="0" customWidth="1"/>
    <x:col min="3" max="3" width="16" hidden="0" customWidth="1"/>
    <x:col min="4" max="4" width="15" hidden="0" customWidth="1"/>
    <x:col min="5" max="5" width="14" hidden="0" customWidth="1"/>
    <x:col min="6" max="6" width="23" hidden="0" customWidth="1"/>
    <x:col min="7" max="7" width="16" hidden="0" customWidth="1"/>
    <x:col min="8" max="8" width="14" hidden="0" customWidth="1"/>
    <x:col min="9" max="9" width="14" hidden="0" customWidth="1"/>
    <x:col min="10" max="10" width="15" hidden="0" customWidth="1"/>
    <x:col min="11" max="11" width="15" hidden="0" customWidth="1"/>
    <x:col min="12" max="12" width="20" hidden="0" customWidth="1"/>
    <x:col min="13" max="13" width="18" hidden="0" customWidth="1"/>
    <x:col min="14" max="14" width="18" hidden="0" customWidth="1"/>
    <x:col min="15" max="15" width="17" hidden="0" customWidth="1"/>
    <x:col min="16" max="16" width="34" hidden="0" customWidth="1"/>
    <x:col min="17" max="17" width="18" hidden="0" customWidth="1"/>
    <x:col min="18" max="18" width="15" hidden="0" customWidth="1"/>
    <x:col min="19" max="19" width="26" hidden="0" customWidth="1"/>
  </x:cols>
  <x:sheetData>
    <x:row r="1" ht="35" customHeight="1">
      <x:c r="A1" s="5" t="str">
        <x:v>$20 NATIONAL DUES REGISTER</x:v>
      </x:c>
      <x:c r="B1" s="5"/>
      <x:c r="C1" s="5"/>
      <x:c r="D1" s="5"/>
      <x:c r="E1" s="5"/>
      <x:c r="F1" s="5"/>
      <x:c r="G1" s="5"/>
      <x:c r="H1" s="5"/>
      <x:c r="I1" s="5"/>
      <x:c r="J1" s="5"/>
      <x:c r="K1" s="5"/>
      <x:c r="L1" s="5"/>
      <x:c r="M1" s="5"/>
      <x:c r="N1" s="5"/>
      <x:c r="O1" s="5"/>
      <x:c r="P1" s="5"/>
      <x:c r="Q1" s="5"/>
      <x:c r="R1" s="5"/>
      <x:c r="S1" s="5"/>
    </x:row>
    <x:row r="2" ht="30" customHeight="1">
      <x:c r="A2" s="9" t="str">
        <x:v>Use Member IDs and portal records. Do not store payment credentials or sensitive hardship details.</x:v>
      </x:c>
      <x:c r="B2" s="9"/>
      <x:c r="C2" s="9"/>
      <x:c r="D2" s="9"/>
      <x:c r="E2" s="9"/>
      <x:c r="F2" s="9"/>
      <x:c r="G2" s="9"/>
      <x:c r="H2" s="9"/>
      <x:c r="I2" s="9"/>
      <x:c r="J2" s="9"/>
      <x:c r="K2" s="9"/>
      <x:c r="L2" s="9"/>
      <x:c r="M2" s="9"/>
      <x:c r="N2" s="9"/>
      <x:c r="O2" s="9"/>
      <x:c r="P2" s="9"/>
      <x:c r="Q2" s="9"/>
      <x:c r="R2" s="9"/>
      <x:c r="S2" s="9"/>
    </x:row>
    <x:row r="3">
      <x:c r="A3" s="2"/>
      <x:c r="B3" s="2"/>
      <x:c r="C3" s="2"/>
      <x:c r="D3" s="2"/>
      <x:c r="E3" s="2"/>
      <x:c r="F3" s="2"/>
      <x:c r="G3" s="2"/>
      <x:c r="H3" s="2"/>
      <x:c r="I3" s="2"/>
      <x:c r="J3" s="2"/>
      <x:c r="K3" s="2"/>
      <x:c r="L3" s="2"/>
      <x:c r="M3" s="2"/>
      <x:c r="N3" s="2"/>
      <x:c r="O3" s="2"/>
      <x:c r="P3" s="2"/>
      <x:c r="Q3" s="2"/>
      <x:c r="R3" s="2"/>
      <x:c r="S3" s="2"/>
    </x:row>
    <x:row r="4" ht="24" customHeight="1">
      <x:c r="A4" s="11" t="str">
        <x:v>MEMBERSHIP FEE, WAIVER &amp; GOOD-STANDING EVIDENCE</x:v>
      </x:c>
      <x:c r="B4" s="11"/>
      <x:c r="C4" s="11"/>
      <x:c r="D4" s="11"/>
      <x:c r="E4" s="11"/>
      <x:c r="F4" s="11"/>
      <x:c r="G4" s="11"/>
      <x:c r="H4" s="11"/>
      <x:c r="I4" s="11"/>
      <x:c r="J4" s="11"/>
      <x:c r="K4" s="11"/>
      <x:c r="L4" s="11"/>
      <x:c r="M4" s="11"/>
      <x:c r="N4" s="11"/>
      <x:c r="O4" s="11"/>
      <x:c r="P4" s="11"/>
      <x:c r="Q4" s="11"/>
      <x:c r="R4" s="11"/>
      <x:c r="S4" s="11"/>
    </x:row>
    <x:row r="5" ht="34" customHeight="1">
      <x:c r="A5" s="86" t="str">
        <x:v>Member ID</x:v>
      </x:c>
      <x:c r="B5" s="87" t="str">
        <x:v>Chapter ID</x:v>
      </x:c>
      <x:c r="C5" s="87" t="str">
        <x:v>Academic term</x:v>
      </x:c>
      <x:c r="D5" s="87" t="str">
        <x:v>Member status</x:v>
      </x:c>
      <x:c r="E5" s="87" t="str">
        <x:v>National fee</x:v>
      </x:c>
      <x:c r="F5" s="87" t="str">
        <x:v>Hardship waiver status</x:v>
      </x:c>
      <x:c r="G5" s="87" t="str">
        <x:v>Waiver amount</x:v>
      </x:c>
      <x:c r="H5" s="87" t="str">
        <x:v>Net due</x:v>
      </x:c>
      <x:c r="I5" s="87" t="str">
        <x:v>Paid date</x:v>
      </x:c>
      <x:c r="J5" s="87" t="str">
        <x:v>Amount paid</x:v>
      </x:c>
      <x:c r="K5" s="87" t="str">
        <x:v>Outstanding</x:v>
      </x:c>
      <x:c r="L5" s="87" t="str">
        <x:v>Payment status</x:v>
      </x:c>
      <x:c r="M5" s="87" t="str">
        <x:v>Receipt ID</x:v>
      </x:c>
      <x:c r="N5" s="87" t="str">
        <x:v>Transaction ID</x:v>
      </x:c>
      <x:c r="O5" s="87" t="str">
        <x:v>P31 access eligible?</x:v>
      </x:c>
      <x:c r="P5" s="87" t="str">
        <x:v>Evidence URL</x:v>
      </x:c>
      <x:c r="Q5" s="87" t="str">
        <x:v>Verified by</x:v>
      </x:c>
      <x:c r="R5" s="87" t="str">
        <x:v>Verified date</x:v>
      </x:c>
      <x:c r="S5" s="88" t="str">
        <x:v>Notes / exception ID</x:v>
      </x:c>
    </x:row>
    <x:row r="6">
      <x:c r="A6" s="125"/>
      <x:c r="B6" s="123"/>
      <x:c r="C6" s="123"/>
      <x:c r="D6" s="124"/>
      <x:c r="E6" s="148" t="str">
        <x:f>IF(A6="","",'Assumptions'!$B$6)</x:f>
      </x:c>
      <x:c r="F6" s="125"/>
      <x:c r="G6" s="128"/>
      <x:c r="H6" s="103" t="str">
        <x:f>IF(A6="","",MAX(0,E6-G6))</x:f>
      </x:c>
      <x:c r="I6" s="122"/>
      <x:c r="J6" s="128"/>
      <x:c r="K6" s="103" t="str">
        <x:f>IF(A6="","",MAX(0,H6-J6))</x:f>
      </x:c>
      <x:c r="L6" s="15" t="str">
        <x:f>IF(A6="","",IF(AND(F6="Approved",G6&gt;=E6),"WAIVED - CURRENT",IF(K6=0,"PAID - CURRENT",IF(J6&gt;0,"PARTIAL","PENDING"))))</x:f>
      </x:c>
      <x:c r="M6" s="125"/>
      <x:c r="N6" s="124"/>
      <x:c r="O6" s="15" t="str">
        <x:f>IF(A6="","",IF(AND(D6="Active",OR(L6="PAID - CURRENT",L6="WAIVED - CURRENT")),"YES","NO"))</x:f>
      </x:c>
      <x:c r="P6" s="125"/>
      <x:c r="Q6" s="123"/>
      <x:c r="R6" s="157"/>
      <x:c r="S6" s="124"/>
    </x:row>
    <x:row r="7">
      <x:c r="A7" s="132"/>
      <x:c r="B7" s="130"/>
      <x:c r="C7" s="130"/>
      <x:c r="D7" s="131"/>
      <x:c r="E7" s="148" t="str">
        <x:f>IF(A7="","",'Assumptions'!$B$6)</x:f>
      </x:c>
      <x:c r="F7" s="132"/>
      <x:c r="G7" s="134"/>
      <x:c r="H7" s="103" t="str">
        <x:f>IF(A7="","",MAX(0,E7-G7))</x:f>
      </x:c>
      <x:c r="I7" s="129"/>
      <x:c r="J7" s="134"/>
      <x:c r="K7" s="103" t="str">
        <x:f>IF(A7="","",MAX(0,H7-J7))</x:f>
      </x:c>
      <x:c r="L7" s="15" t="str">
        <x:f>IF(A7="","",IF(AND(F7="Approved",G7&gt;=E7),"WAIVED - CURRENT",IF(K7=0,"PAID - CURRENT",IF(J7&gt;0,"PARTIAL","PENDING"))))</x:f>
      </x:c>
      <x:c r="M7" s="132"/>
      <x:c r="N7" s="131"/>
      <x:c r="O7" s="15" t="str">
        <x:f>IF(A7="","",IF(AND(D7="Active",OR(L7="PAID - CURRENT",L7="WAIVED - CURRENT")),"YES","NO"))</x:f>
      </x:c>
      <x:c r="P7" s="132"/>
      <x:c r="Q7" s="130"/>
      <x:c r="R7" s="159"/>
      <x:c r="S7" s="131"/>
    </x:row>
    <x:row r="8">
      <x:c r="A8" s="132"/>
      <x:c r="B8" s="130"/>
      <x:c r="C8" s="130"/>
      <x:c r="D8" s="131"/>
      <x:c r="E8" s="148" t="str">
        <x:f>IF(A8="","",'Assumptions'!$B$6)</x:f>
      </x:c>
      <x:c r="F8" s="132"/>
      <x:c r="G8" s="134"/>
      <x:c r="H8" s="103" t="str">
        <x:f>IF(A8="","",MAX(0,E8-G8))</x:f>
      </x:c>
      <x:c r="I8" s="129"/>
      <x:c r="J8" s="134"/>
      <x:c r="K8" s="103" t="str">
        <x:f>IF(A8="","",MAX(0,H8-J8))</x:f>
      </x:c>
      <x:c r="L8" s="15" t="str">
        <x:f>IF(A8="","",IF(AND(F8="Approved",G8&gt;=E8),"WAIVED - CURRENT",IF(K8=0,"PAID - CURRENT",IF(J8&gt;0,"PARTIAL","PENDING"))))</x:f>
      </x:c>
      <x:c r="M8" s="132"/>
      <x:c r="N8" s="131"/>
      <x:c r="O8" s="15" t="str">
        <x:f>IF(A8="","",IF(AND(D8="Active",OR(L8="PAID - CURRENT",L8="WAIVED - CURRENT")),"YES","NO"))</x:f>
      </x:c>
      <x:c r="P8" s="132"/>
      <x:c r="Q8" s="130"/>
      <x:c r="R8" s="159"/>
      <x:c r="S8" s="131"/>
    </x:row>
    <x:row r="9">
      <x:c r="A9" s="132"/>
      <x:c r="B9" s="130"/>
      <x:c r="C9" s="130"/>
      <x:c r="D9" s="131"/>
      <x:c r="E9" s="148" t="str">
        <x:f>IF(A9="","",'Assumptions'!$B$6)</x:f>
      </x:c>
      <x:c r="F9" s="132"/>
      <x:c r="G9" s="134"/>
      <x:c r="H9" s="103" t="str">
        <x:f>IF(A9="","",MAX(0,E9-G9))</x:f>
      </x:c>
      <x:c r="I9" s="129"/>
      <x:c r="J9" s="134"/>
      <x:c r="K9" s="103" t="str">
        <x:f>IF(A9="","",MAX(0,H9-J9))</x:f>
      </x:c>
      <x:c r="L9" s="15" t="str">
        <x:f>IF(A9="","",IF(AND(F9="Approved",G9&gt;=E9),"WAIVED - CURRENT",IF(K9=0,"PAID - CURRENT",IF(J9&gt;0,"PARTIAL","PENDING"))))</x:f>
      </x:c>
      <x:c r="M9" s="132"/>
      <x:c r="N9" s="131"/>
      <x:c r="O9" s="15" t="str">
        <x:f>IF(A9="","",IF(AND(D9="Active",OR(L9="PAID - CURRENT",L9="WAIVED - CURRENT")),"YES","NO"))</x:f>
      </x:c>
      <x:c r="P9" s="132"/>
      <x:c r="Q9" s="130"/>
      <x:c r="R9" s="159"/>
      <x:c r="S9" s="131"/>
    </x:row>
    <x:row r="10">
      <x:c r="A10" s="132"/>
      <x:c r="B10" s="130"/>
      <x:c r="C10" s="130"/>
      <x:c r="D10" s="131"/>
      <x:c r="E10" s="148" t="str">
        <x:f>IF(A10="","",'Assumptions'!$B$6)</x:f>
      </x:c>
      <x:c r="F10" s="132"/>
      <x:c r="G10" s="134"/>
      <x:c r="H10" s="103" t="str">
        <x:f>IF(A10="","",MAX(0,E10-G10))</x:f>
      </x:c>
      <x:c r="I10" s="129"/>
      <x:c r="J10" s="134"/>
      <x:c r="K10" s="103" t="str">
        <x:f>IF(A10="","",MAX(0,H10-J10))</x:f>
      </x:c>
      <x:c r="L10" s="15" t="str">
        <x:f>IF(A10="","",IF(AND(F10="Approved",G10&gt;=E10),"WAIVED - CURRENT",IF(K10=0,"PAID - CURRENT",IF(J10&gt;0,"PARTIAL","PENDING"))))</x:f>
      </x:c>
      <x:c r="M10" s="132"/>
      <x:c r="N10" s="131"/>
      <x:c r="O10" s="15" t="str">
        <x:f>IF(A10="","",IF(AND(D10="Active",OR(L10="PAID - CURRENT",L10="WAIVED - CURRENT")),"YES","NO"))</x:f>
      </x:c>
      <x:c r="P10" s="132"/>
      <x:c r="Q10" s="130"/>
      <x:c r="R10" s="159"/>
      <x:c r="S10" s="131"/>
    </x:row>
    <x:row r="11">
      <x:c r="A11" s="132"/>
      <x:c r="B11" s="130"/>
      <x:c r="C11" s="130"/>
      <x:c r="D11" s="131"/>
      <x:c r="E11" s="148" t="str">
        <x:f>IF(A11="","",'Assumptions'!$B$6)</x:f>
      </x:c>
      <x:c r="F11" s="132"/>
      <x:c r="G11" s="134"/>
      <x:c r="H11" s="103" t="str">
        <x:f>IF(A11="","",MAX(0,E11-G11))</x:f>
      </x:c>
      <x:c r="I11" s="129"/>
      <x:c r="J11" s="134"/>
      <x:c r="K11" s="103" t="str">
        <x:f>IF(A11="","",MAX(0,H11-J11))</x:f>
      </x:c>
      <x:c r="L11" s="15" t="str">
        <x:f>IF(A11="","",IF(AND(F11="Approved",G11&gt;=E11),"WAIVED - CURRENT",IF(K11=0,"PAID - CURRENT",IF(J11&gt;0,"PARTIAL","PENDING"))))</x:f>
      </x:c>
      <x:c r="M11" s="132"/>
      <x:c r="N11" s="131"/>
      <x:c r="O11" s="15" t="str">
        <x:f>IF(A11="","",IF(AND(D11="Active",OR(L11="PAID - CURRENT",L11="WAIVED - CURRENT")),"YES","NO"))</x:f>
      </x:c>
      <x:c r="P11" s="132"/>
      <x:c r="Q11" s="130"/>
      <x:c r="R11" s="159"/>
      <x:c r="S11" s="131"/>
    </x:row>
    <x:row r="12">
      <x:c r="A12" s="132"/>
      <x:c r="B12" s="130"/>
      <x:c r="C12" s="130"/>
      <x:c r="D12" s="131"/>
      <x:c r="E12" s="148" t="str">
        <x:f>IF(A12="","",'Assumptions'!$B$6)</x:f>
      </x:c>
      <x:c r="F12" s="132"/>
      <x:c r="G12" s="134"/>
      <x:c r="H12" s="103" t="str">
        <x:f>IF(A12="","",MAX(0,E12-G12))</x:f>
      </x:c>
      <x:c r="I12" s="129"/>
      <x:c r="J12" s="134"/>
      <x:c r="K12" s="103" t="str">
        <x:f>IF(A12="","",MAX(0,H12-J12))</x:f>
      </x:c>
      <x:c r="L12" s="15" t="str">
        <x:f>IF(A12="","",IF(AND(F12="Approved",G12&gt;=E12),"WAIVED - CURRENT",IF(K12=0,"PAID - CURRENT",IF(J12&gt;0,"PARTIAL","PENDING"))))</x:f>
      </x:c>
      <x:c r="M12" s="132"/>
      <x:c r="N12" s="131"/>
      <x:c r="O12" s="15" t="str">
        <x:f>IF(A12="","",IF(AND(D12="Active",OR(L12="PAID - CURRENT",L12="WAIVED - CURRENT")),"YES","NO"))</x:f>
      </x:c>
      <x:c r="P12" s="132"/>
      <x:c r="Q12" s="130"/>
      <x:c r="R12" s="159"/>
      <x:c r="S12" s="131"/>
    </x:row>
    <x:row r="13">
      <x:c r="A13" s="132"/>
      <x:c r="B13" s="130"/>
      <x:c r="C13" s="130"/>
      <x:c r="D13" s="131"/>
      <x:c r="E13" s="148" t="str">
        <x:f>IF(A13="","",'Assumptions'!$B$6)</x:f>
      </x:c>
      <x:c r="F13" s="132"/>
      <x:c r="G13" s="134"/>
      <x:c r="H13" s="103" t="str">
        <x:f>IF(A13="","",MAX(0,E13-G13))</x:f>
      </x:c>
      <x:c r="I13" s="129"/>
      <x:c r="J13" s="134"/>
      <x:c r="K13" s="103" t="str">
        <x:f>IF(A13="","",MAX(0,H13-J13))</x:f>
      </x:c>
      <x:c r="L13" s="15" t="str">
        <x:f>IF(A13="","",IF(AND(F13="Approved",G13&gt;=E13),"WAIVED - CURRENT",IF(K13=0,"PAID - CURRENT",IF(J13&gt;0,"PARTIAL","PENDING"))))</x:f>
      </x:c>
      <x:c r="M13" s="132"/>
      <x:c r="N13" s="131"/>
      <x:c r="O13" s="15" t="str">
        <x:f>IF(A13="","",IF(AND(D13="Active",OR(L13="PAID - CURRENT",L13="WAIVED - CURRENT")),"YES","NO"))</x:f>
      </x:c>
      <x:c r="P13" s="132"/>
      <x:c r="Q13" s="130"/>
      <x:c r="R13" s="159"/>
      <x:c r="S13" s="131"/>
    </x:row>
    <x:row r="14">
      <x:c r="A14" s="132"/>
      <x:c r="B14" s="130"/>
      <x:c r="C14" s="130"/>
      <x:c r="D14" s="131"/>
      <x:c r="E14" s="148" t="str">
        <x:f>IF(A14="","",'Assumptions'!$B$6)</x:f>
      </x:c>
      <x:c r="F14" s="132"/>
      <x:c r="G14" s="134"/>
      <x:c r="H14" s="103" t="str">
        <x:f>IF(A14="","",MAX(0,E14-G14))</x:f>
      </x:c>
      <x:c r="I14" s="129"/>
      <x:c r="J14" s="134"/>
      <x:c r="K14" s="103" t="str">
        <x:f>IF(A14="","",MAX(0,H14-J14))</x:f>
      </x:c>
      <x:c r="L14" s="15" t="str">
        <x:f>IF(A14="","",IF(AND(F14="Approved",G14&gt;=E14),"WAIVED - CURRENT",IF(K14=0,"PAID - CURRENT",IF(J14&gt;0,"PARTIAL","PENDING"))))</x:f>
      </x:c>
      <x:c r="M14" s="132"/>
      <x:c r="N14" s="131"/>
      <x:c r="O14" s="15" t="str">
        <x:f>IF(A14="","",IF(AND(D14="Active",OR(L14="PAID - CURRENT",L14="WAIVED - CURRENT")),"YES","NO"))</x:f>
      </x:c>
      <x:c r="P14" s="132"/>
      <x:c r="Q14" s="130"/>
      <x:c r="R14" s="159"/>
      <x:c r="S14" s="131"/>
    </x:row>
    <x:row r="15">
      <x:c r="A15" s="132"/>
      <x:c r="B15" s="130"/>
      <x:c r="C15" s="130"/>
      <x:c r="D15" s="131"/>
      <x:c r="E15" s="148" t="str">
        <x:f>IF(A15="","",'Assumptions'!$B$6)</x:f>
      </x:c>
      <x:c r="F15" s="132"/>
      <x:c r="G15" s="134"/>
      <x:c r="H15" s="103" t="str">
        <x:f>IF(A15="","",MAX(0,E15-G15))</x:f>
      </x:c>
      <x:c r="I15" s="129"/>
      <x:c r="J15" s="134"/>
      <x:c r="K15" s="103" t="str">
        <x:f>IF(A15="","",MAX(0,H15-J15))</x:f>
      </x:c>
      <x:c r="L15" s="15" t="str">
        <x:f>IF(A15="","",IF(AND(F15="Approved",G15&gt;=E15),"WAIVED - CURRENT",IF(K15=0,"PAID - CURRENT",IF(J15&gt;0,"PARTIAL","PENDING"))))</x:f>
      </x:c>
      <x:c r="M15" s="132"/>
      <x:c r="N15" s="131"/>
      <x:c r="O15" s="15" t="str">
        <x:f>IF(A15="","",IF(AND(D15="Active",OR(L15="PAID - CURRENT",L15="WAIVED - CURRENT")),"YES","NO"))</x:f>
      </x:c>
      <x:c r="P15" s="132"/>
      <x:c r="Q15" s="130"/>
      <x:c r="R15" s="159"/>
      <x:c r="S15" s="131"/>
    </x:row>
    <x:row r="16">
      <x:c r="A16" s="132"/>
      <x:c r="B16" s="130"/>
      <x:c r="C16" s="130"/>
      <x:c r="D16" s="131"/>
      <x:c r="E16" s="148" t="str">
        <x:f>IF(A16="","",'Assumptions'!$B$6)</x:f>
      </x:c>
      <x:c r="F16" s="132"/>
      <x:c r="G16" s="134"/>
      <x:c r="H16" s="103" t="str">
        <x:f>IF(A16="","",MAX(0,E16-G16))</x:f>
      </x:c>
      <x:c r="I16" s="129"/>
      <x:c r="J16" s="134"/>
      <x:c r="K16" s="103" t="str">
        <x:f>IF(A16="","",MAX(0,H16-J16))</x:f>
      </x:c>
      <x:c r="L16" s="15" t="str">
        <x:f>IF(A16="","",IF(AND(F16="Approved",G16&gt;=E16),"WAIVED - CURRENT",IF(K16=0,"PAID - CURRENT",IF(J16&gt;0,"PARTIAL","PENDING"))))</x:f>
      </x:c>
      <x:c r="M16" s="132"/>
      <x:c r="N16" s="131"/>
      <x:c r="O16" s="15" t="str">
        <x:f>IF(A16="","",IF(AND(D16="Active",OR(L16="PAID - CURRENT",L16="WAIVED - CURRENT")),"YES","NO"))</x:f>
      </x:c>
      <x:c r="P16" s="132"/>
      <x:c r="Q16" s="130"/>
      <x:c r="R16" s="159"/>
      <x:c r="S16" s="131"/>
    </x:row>
    <x:row r="17">
      <x:c r="A17" s="132"/>
      <x:c r="B17" s="130"/>
      <x:c r="C17" s="130"/>
      <x:c r="D17" s="131"/>
      <x:c r="E17" s="148" t="str">
        <x:f>IF(A17="","",'Assumptions'!$B$6)</x:f>
      </x:c>
      <x:c r="F17" s="132"/>
      <x:c r="G17" s="134"/>
      <x:c r="H17" s="103" t="str">
        <x:f>IF(A17="","",MAX(0,E17-G17))</x:f>
      </x:c>
      <x:c r="I17" s="129"/>
      <x:c r="J17" s="134"/>
      <x:c r="K17" s="103" t="str">
        <x:f>IF(A17="","",MAX(0,H17-J17))</x:f>
      </x:c>
      <x:c r="L17" s="15" t="str">
        <x:f>IF(A17="","",IF(AND(F17="Approved",G17&gt;=E17),"WAIVED - CURRENT",IF(K17=0,"PAID - CURRENT",IF(J17&gt;0,"PARTIAL","PENDING"))))</x:f>
      </x:c>
      <x:c r="M17" s="132"/>
      <x:c r="N17" s="131"/>
      <x:c r="O17" s="15" t="str">
        <x:f>IF(A17="","",IF(AND(D17="Active",OR(L17="PAID - CURRENT",L17="WAIVED - CURRENT")),"YES","NO"))</x:f>
      </x:c>
      <x:c r="P17" s="132"/>
      <x:c r="Q17" s="130"/>
      <x:c r="R17" s="159"/>
      <x:c r="S17" s="131"/>
    </x:row>
    <x:row r="18">
      <x:c r="A18" s="132"/>
      <x:c r="B18" s="130"/>
      <x:c r="C18" s="130"/>
      <x:c r="D18" s="131"/>
      <x:c r="E18" s="148" t="str">
        <x:f>IF(A18="","",'Assumptions'!$B$6)</x:f>
      </x:c>
      <x:c r="F18" s="132"/>
      <x:c r="G18" s="134"/>
      <x:c r="H18" s="103" t="str">
        <x:f>IF(A18="","",MAX(0,E18-G18))</x:f>
      </x:c>
      <x:c r="I18" s="129"/>
      <x:c r="J18" s="134"/>
      <x:c r="K18" s="103" t="str">
        <x:f>IF(A18="","",MAX(0,H18-J18))</x:f>
      </x:c>
      <x:c r="L18" s="15" t="str">
        <x:f>IF(A18="","",IF(AND(F18="Approved",G18&gt;=E18),"WAIVED - CURRENT",IF(K18=0,"PAID - CURRENT",IF(J18&gt;0,"PARTIAL","PENDING"))))</x:f>
      </x:c>
      <x:c r="M18" s="132"/>
      <x:c r="N18" s="131"/>
      <x:c r="O18" s="15" t="str">
        <x:f>IF(A18="","",IF(AND(D18="Active",OR(L18="PAID - CURRENT",L18="WAIVED - CURRENT")),"YES","NO"))</x:f>
      </x:c>
      <x:c r="P18" s="132"/>
      <x:c r="Q18" s="130"/>
      <x:c r="R18" s="159"/>
      <x:c r="S18" s="131"/>
    </x:row>
    <x:row r="19">
      <x:c r="A19" s="132"/>
      <x:c r="B19" s="130"/>
      <x:c r="C19" s="130"/>
      <x:c r="D19" s="131"/>
      <x:c r="E19" s="148" t="str">
        <x:f>IF(A19="","",'Assumptions'!$B$6)</x:f>
      </x:c>
      <x:c r="F19" s="132"/>
      <x:c r="G19" s="134"/>
      <x:c r="H19" s="103" t="str">
        <x:f>IF(A19="","",MAX(0,E19-G19))</x:f>
      </x:c>
      <x:c r="I19" s="129"/>
      <x:c r="J19" s="134"/>
      <x:c r="K19" s="103" t="str">
        <x:f>IF(A19="","",MAX(0,H19-J19))</x:f>
      </x:c>
      <x:c r="L19" s="15" t="str">
        <x:f>IF(A19="","",IF(AND(F19="Approved",G19&gt;=E19),"WAIVED - CURRENT",IF(K19=0,"PAID - CURRENT",IF(J19&gt;0,"PARTIAL","PENDING"))))</x:f>
      </x:c>
      <x:c r="M19" s="132"/>
      <x:c r="N19" s="131"/>
      <x:c r="O19" s="15" t="str">
        <x:f>IF(A19="","",IF(AND(D19="Active",OR(L19="PAID - CURRENT",L19="WAIVED - CURRENT")),"YES","NO"))</x:f>
      </x:c>
      <x:c r="P19" s="132"/>
      <x:c r="Q19" s="130"/>
      <x:c r="R19" s="159"/>
      <x:c r="S19" s="131"/>
    </x:row>
    <x:row r="20">
      <x:c r="A20" s="132"/>
      <x:c r="B20" s="130"/>
      <x:c r="C20" s="130"/>
      <x:c r="D20" s="131"/>
      <x:c r="E20" s="148" t="str">
        <x:f>IF(A20="","",'Assumptions'!$B$6)</x:f>
      </x:c>
      <x:c r="F20" s="132"/>
      <x:c r="G20" s="134"/>
      <x:c r="H20" s="103" t="str">
        <x:f>IF(A20="","",MAX(0,E20-G20))</x:f>
      </x:c>
      <x:c r="I20" s="129"/>
      <x:c r="J20" s="134"/>
      <x:c r="K20" s="103" t="str">
        <x:f>IF(A20="","",MAX(0,H20-J20))</x:f>
      </x:c>
      <x:c r="L20" s="15" t="str">
        <x:f>IF(A20="","",IF(AND(F20="Approved",G20&gt;=E20),"WAIVED - CURRENT",IF(K20=0,"PAID - CURRENT",IF(J20&gt;0,"PARTIAL","PENDING"))))</x:f>
      </x:c>
      <x:c r="M20" s="132"/>
      <x:c r="N20" s="131"/>
      <x:c r="O20" s="15" t="str">
        <x:f>IF(A20="","",IF(AND(D20="Active",OR(L20="PAID - CURRENT",L20="WAIVED - CURRENT")),"YES","NO"))</x:f>
      </x:c>
      <x:c r="P20" s="132"/>
      <x:c r="Q20" s="130"/>
      <x:c r="R20" s="159"/>
      <x:c r="S20" s="131"/>
    </x:row>
    <x:row r="21">
      <x:c r="A21" s="132"/>
      <x:c r="B21" s="130"/>
      <x:c r="C21" s="130"/>
      <x:c r="D21" s="131"/>
      <x:c r="E21" s="148" t="str">
        <x:f>IF(A21="","",'Assumptions'!$B$6)</x:f>
      </x:c>
      <x:c r="F21" s="132"/>
      <x:c r="G21" s="134"/>
      <x:c r="H21" s="103" t="str">
        <x:f>IF(A21="","",MAX(0,E21-G21))</x:f>
      </x:c>
      <x:c r="I21" s="129"/>
      <x:c r="J21" s="134"/>
      <x:c r="K21" s="103" t="str">
        <x:f>IF(A21="","",MAX(0,H21-J21))</x:f>
      </x:c>
      <x:c r="L21" s="15" t="str">
        <x:f>IF(A21="","",IF(AND(F21="Approved",G21&gt;=E21),"WAIVED - CURRENT",IF(K21=0,"PAID - CURRENT",IF(J21&gt;0,"PARTIAL","PENDING"))))</x:f>
      </x:c>
      <x:c r="M21" s="132"/>
      <x:c r="N21" s="131"/>
      <x:c r="O21" s="15" t="str">
        <x:f>IF(A21="","",IF(AND(D21="Active",OR(L21="PAID - CURRENT",L21="WAIVED - CURRENT")),"YES","NO"))</x:f>
      </x:c>
      <x:c r="P21" s="132"/>
      <x:c r="Q21" s="130"/>
      <x:c r="R21" s="159"/>
      <x:c r="S21" s="131"/>
    </x:row>
    <x:row r="22">
      <x:c r="A22" s="132"/>
      <x:c r="B22" s="130"/>
      <x:c r="C22" s="130"/>
      <x:c r="D22" s="131"/>
      <x:c r="E22" s="148" t="str">
        <x:f>IF(A22="","",'Assumptions'!$B$6)</x:f>
      </x:c>
      <x:c r="F22" s="132"/>
      <x:c r="G22" s="134"/>
      <x:c r="H22" s="103" t="str">
        <x:f>IF(A22="","",MAX(0,E22-G22))</x:f>
      </x:c>
      <x:c r="I22" s="129"/>
      <x:c r="J22" s="134"/>
      <x:c r="K22" s="103" t="str">
        <x:f>IF(A22="","",MAX(0,H22-J22))</x:f>
      </x:c>
      <x:c r="L22" s="15" t="str">
        <x:f>IF(A22="","",IF(AND(F22="Approved",G22&gt;=E22),"WAIVED - CURRENT",IF(K22=0,"PAID - CURRENT",IF(J22&gt;0,"PARTIAL","PENDING"))))</x:f>
      </x:c>
      <x:c r="M22" s="132"/>
      <x:c r="N22" s="131"/>
      <x:c r="O22" s="15" t="str">
        <x:f>IF(A22="","",IF(AND(D22="Active",OR(L22="PAID - CURRENT",L22="WAIVED - CURRENT")),"YES","NO"))</x:f>
      </x:c>
      <x:c r="P22" s="132"/>
      <x:c r="Q22" s="130"/>
      <x:c r="R22" s="159"/>
      <x:c r="S22" s="131"/>
    </x:row>
    <x:row r="23">
      <x:c r="A23" s="132"/>
      <x:c r="B23" s="130"/>
      <x:c r="C23" s="130"/>
      <x:c r="D23" s="131"/>
      <x:c r="E23" s="148" t="str">
        <x:f>IF(A23="","",'Assumptions'!$B$6)</x:f>
      </x:c>
      <x:c r="F23" s="132"/>
      <x:c r="G23" s="134"/>
      <x:c r="H23" s="103" t="str">
        <x:f>IF(A23="","",MAX(0,E23-G23))</x:f>
      </x:c>
      <x:c r="I23" s="129"/>
      <x:c r="J23" s="134"/>
      <x:c r="K23" s="103" t="str">
        <x:f>IF(A23="","",MAX(0,H23-J23))</x:f>
      </x:c>
      <x:c r="L23" s="15" t="str">
        <x:f>IF(A23="","",IF(AND(F23="Approved",G23&gt;=E23),"WAIVED - CURRENT",IF(K23=0,"PAID - CURRENT",IF(J23&gt;0,"PARTIAL","PENDING"))))</x:f>
      </x:c>
      <x:c r="M23" s="132"/>
      <x:c r="N23" s="131"/>
      <x:c r="O23" s="15" t="str">
        <x:f>IF(A23="","",IF(AND(D23="Active",OR(L23="PAID - CURRENT",L23="WAIVED - CURRENT")),"YES","NO"))</x:f>
      </x:c>
      <x:c r="P23" s="132"/>
      <x:c r="Q23" s="130"/>
      <x:c r="R23" s="159"/>
      <x:c r="S23" s="131"/>
    </x:row>
    <x:row r="24">
      <x:c r="A24" s="132"/>
      <x:c r="B24" s="130"/>
      <x:c r="C24" s="130"/>
      <x:c r="D24" s="131"/>
      <x:c r="E24" s="148" t="str">
        <x:f>IF(A24="","",'Assumptions'!$B$6)</x:f>
      </x:c>
      <x:c r="F24" s="132"/>
      <x:c r="G24" s="134"/>
      <x:c r="H24" s="103" t="str">
        <x:f>IF(A24="","",MAX(0,E24-G24))</x:f>
      </x:c>
      <x:c r="I24" s="129"/>
      <x:c r="J24" s="134"/>
      <x:c r="K24" s="103" t="str">
        <x:f>IF(A24="","",MAX(0,H24-J24))</x:f>
      </x:c>
      <x:c r="L24" s="15" t="str">
        <x:f>IF(A24="","",IF(AND(F24="Approved",G24&gt;=E24),"WAIVED - CURRENT",IF(K24=0,"PAID - CURRENT",IF(J24&gt;0,"PARTIAL","PENDING"))))</x:f>
      </x:c>
      <x:c r="M24" s="132"/>
      <x:c r="N24" s="131"/>
      <x:c r="O24" s="15" t="str">
        <x:f>IF(A24="","",IF(AND(D24="Active",OR(L24="PAID - CURRENT",L24="WAIVED - CURRENT")),"YES","NO"))</x:f>
      </x:c>
      <x:c r="P24" s="132"/>
      <x:c r="Q24" s="130"/>
      <x:c r="R24" s="159"/>
      <x:c r="S24" s="131"/>
    </x:row>
    <x:row r="25">
      <x:c r="A25" s="132"/>
      <x:c r="B25" s="130"/>
      <x:c r="C25" s="130"/>
      <x:c r="D25" s="131"/>
      <x:c r="E25" s="148" t="str">
        <x:f>IF(A25="","",'Assumptions'!$B$6)</x:f>
      </x:c>
      <x:c r="F25" s="132"/>
      <x:c r="G25" s="134"/>
      <x:c r="H25" s="103" t="str">
        <x:f>IF(A25="","",MAX(0,E25-G25))</x:f>
      </x:c>
      <x:c r="I25" s="129"/>
      <x:c r="J25" s="134"/>
      <x:c r="K25" s="103" t="str">
        <x:f>IF(A25="","",MAX(0,H25-J25))</x:f>
      </x:c>
      <x:c r="L25" s="15" t="str">
        <x:f>IF(A25="","",IF(AND(F25="Approved",G25&gt;=E25),"WAIVED - CURRENT",IF(K25=0,"PAID - CURRENT",IF(J25&gt;0,"PARTIAL","PENDING"))))</x:f>
      </x:c>
      <x:c r="M25" s="132"/>
      <x:c r="N25" s="131"/>
      <x:c r="O25" s="15" t="str">
        <x:f>IF(A25="","",IF(AND(D25="Active",OR(L25="PAID - CURRENT",L25="WAIVED - CURRENT")),"YES","NO"))</x:f>
      </x:c>
      <x:c r="P25" s="132"/>
      <x:c r="Q25" s="130"/>
      <x:c r="R25" s="159"/>
      <x:c r="S25" s="131"/>
    </x:row>
    <x:row r="26">
      <x:c r="A26" s="132"/>
      <x:c r="B26" s="130"/>
      <x:c r="C26" s="130"/>
      <x:c r="D26" s="131"/>
      <x:c r="E26" s="148" t="str">
        <x:f>IF(A26="","",'Assumptions'!$B$6)</x:f>
      </x:c>
      <x:c r="F26" s="132"/>
      <x:c r="G26" s="134"/>
      <x:c r="H26" s="103" t="str">
        <x:f>IF(A26="","",MAX(0,E26-G26))</x:f>
      </x:c>
      <x:c r="I26" s="129"/>
      <x:c r="J26" s="134"/>
      <x:c r="K26" s="103" t="str">
        <x:f>IF(A26="","",MAX(0,H26-J26))</x:f>
      </x:c>
      <x:c r="L26" s="15" t="str">
        <x:f>IF(A26="","",IF(AND(F26="Approved",G26&gt;=E26),"WAIVED - CURRENT",IF(K26=0,"PAID - CURRENT",IF(J26&gt;0,"PARTIAL","PENDING"))))</x:f>
      </x:c>
      <x:c r="M26" s="132"/>
      <x:c r="N26" s="131"/>
      <x:c r="O26" s="15" t="str">
        <x:f>IF(A26="","",IF(AND(D26="Active",OR(L26="PAID - CURRENT",L26="WAIVED - CURRENT")),"YES","NO"))</x:f>
      </x:c>
      <x:c r="P26" s="132"/>
      <x:c r="Q26" s="130"/>
      <x:c r="R26" s="159"/>
      <x:c r="S26" s="131"/>
    </x:row>
    <x:row r="27">
      <x:c r="A27" s="132"/>
      <x:c r="B27" s="130"/>
      <x:c r="C27" s="130"/>
      <x:c r="D27" s="131"/>
      <x:c r="E27" s="148" t="str">
        <x:f>IF(A27="","",'Assumptions'!$B$6)</x:f>
      </x:c>
      <x:c r="F27" s="132"/>
      <x:c r="G27" s="134"/>
      <x:c r="H27" s="103" t="str">
        <x:f>IF(A27="","",MAX(0,E27-G27))</x:f>
      </x:c>
      <x:c r="I27" s="129"/>
      <x:c r="J27" s="134"/>
      <x:c r="K27" s="103" t="str">
        <x:f>IF(A27="","",MAX(0,H27-J27))</x:f>
      </x:c>
      <x:c r="L27" s="15" t="str">
        <x:f>IF(A27="","",IF(AND(F27="Approved",G27&gt;=E27),"WAIVED - CURRENT",IF(K27=0,"PAID - CURRENT",IF(J27&gt;0,"PARTIAL","PENDING"))))</x:f>
      </x:c>
      <x:c r="M27" s="132"/>
      <x:c r="N27" s="131"/>
      <x:c r="O27" s="15" t="str">
        <x:f>IF(A27="","",IF(AND(D27="Active",OR(L27="PAID - CURRENT",L27="WAIVED - CURRENT")),"YES","NO"))</x:f>
      </x:c>
      <x:c r="P27" s="132"/>
      <x:c r="Q27" s="130"/>
      <x:c r="R27" s="159"/>
      <x:c r="S27" s="131"/>
    </x:row>
    <x:row r="28">
      <x:c r="A28" s="132"/>
      <x:c r="B28" s="130"/>
      <x:c r="C28" s="130"/>
      <x:c r="D28" s="131"/>
      <x:c r="E28" s="148" t="str">
        <x:f>IF(A28="","",'Assumptions'!$B$6)</x:f>
      </x:c>
      <x:c r="F28" s="132"/>
      <x:c r="G28" s="134"/>
      <x:c r="H28" s="103" t="str">
        <x:f>IF(A28="","",MAX(0,E28-G28))</x:f>
      </x:c>
      <x:c r="I28" s="129"/>
      <x:c r="J28" s="134"/>
      <x:c r="K28" s="103" t="str">
        <x:f>IF(A28="","",MAX(0,H28-J28))</x:f>
      </x:c>
      <x:c r="L28" s="15" t="str">
        <x:f>IF(A28="","",IF(AND(F28="Approved",G28&gt;=E28),"WAIVED - CURRENT",IF(K28=0,"PAID - CURRENT",IF(J28&gt;0,"PARTIAL","PENDING"))))</x:f>
      </x:c>
      <x:c r="M28" s="132"/>
      <x:c r="N28" s="131"/>
      <x:c r="O28" s="15" t="str">
        <x:f>IF(A28="","",IF(AND(D28="Active",OR(L28="PAID - CURRENT",L28="WAIVED - CURRENT")),"YES","NO"))</x:f>
      </x:c>
      <x:c r="P28" s="132"/>
      <x:c r="Q28" s="130"/>
      <x:c r="R28" s="159"/>
      <x:c r="S28" s="131"/>
    </x:row>
    <x:row r="29">
      <x:c r="A29" s="132"/>
      <x:c r="B29" s="130"/>
      <x:c r="C29" s="130"/>
      <x:c r="D29" s="131"/>
      <x:c r="E29" s="148" t="str">
        <x:f>IF(A29="","",'Assumptions'!$B$6)</x:f>
      </x:c>
      <x:c r="F29" s="132"/>
      <x:c r="G29" s="134"/>
      <x:c r="H29" s="103" t="str">
        <x:f>IF(A29="","",MAX(0,E29-G29))</x:f>
      </x:c>
      <x:c r="I29" s="129"/>
      <x:c r="J29" s="134"/>
      <x:c r="K29" s="103" t="str">
        <x:f>IF(A29="","",MAX(0,H29-J29))</x:f>
      </x:c>
      <x:c r="L29" s="15" t="str">
        <x:f>IF(A29="","",IF(AND(F29="Approved",G29&gt;=E29),"WAIVED - CURRENT",IF(K29=0,"PAID - CURRENT",IF(J29&gt;0,"PARTIAL","PENDING"))))</x:f>
      </x:c>
      <x:c r="M29" s="132"/>
      <x:c r="N29" s="131"/>
      <x:c r="O29" s="15" t="str">
        <x:f>IF(A29="","",IF(AND(D29="Active",OR(L29="PAID - CURRENT",L29="WAIVED - CURRENT")),"YES","NO"))</x:f>
      </x:c>
      <x:c r="P29" s="132"/>
      <x:c r="Q29" s="130"/>
      <x:c r="R29" s="159"/>
      <x:c r="S29" s="131"/>
    </x:row>
    <x:row r="30">
      <x:c r="A30" s="132"/>
      <x:c r="B30" s="130"/>
      <x:c r="C30" s="130"/>
      <x:c r="D30" s="131"/>
      <x:c r="E30" s="148" t="str">
        <x:f>IF(A30="","",'Assumptions'!$B$6)</x:f>
      </x:c>
      <x:c r="F30" s="132"/>
      <x:c r="G30" s="134"/>
      <x:c r="H30" s="103" t="str">
        <x:f>IF(A30="","",MAX(0,E30-G30))</x:f>
      </x:c>
      <x:c r="I30" s="129"/>
      <x:c r="J30" s="134"/>
      <x:c r="K30" s="103" t="str">
        <x:f>IF(A30="","",MAX(0,H30-J30))</x:f>
      </x:c>
      <x:c r="L30" s="15" t="str">
        <x:f>IF(A30="","",IF(AND(F30="Approved",G30&gt;=E30),"WAIVED - CURRENT",IF(K30=0,"PAID - CURRENT",IF(J30&gt;0,"PARTIAL","PENDING"))))</x:f>
      </x:c>
      <x:c r="M30" s="132"/>
      <x:c r="N30" s="131"/>
      <x:c r="O30" s="15" t="str">
        <x:f>IF(A30="","",IF(AND(D30="Active",OR(L30="PAID - CURRENT",L30="WAIVED - CURRENT")),"YES","NO"))</x:f>
      </x:c>
      <x:c r="P30" s="132"/>
      <x:c r="Q30" s="130"/>
      <x:c r="R30" s="159"/>
      <x:c r="S30" s="131"/>
    </x:row>
    <x:row r="31">
      <x:c r="A31" s="132"/>
      <x:c r="B31" s="130"/>
      <x:c r="C31" s="130"/>
      <x:c r="D31" s="131"/>
      <x:c r="E31" s="148" t="str">
        <x:f>IF(A31="","",'Assumptions'!$B$6)</x:f>
      </x:c>
      <x:c r="F31" s="132"/>
      <x:c r="G31" s="134"/>
      <x:c r="H31" s="103" t="str">
        <x:f>IF(A31="","",MAX(0,E31-G31))</x:f>
      </x:c>
      <x:c r="I31" s="129"/>
      <x:c r="J31" s="134"/>
      <x:c r="K31" s="103" t="str">
        <x:f>IF(A31="","",MAX(0,H31-J31))</x:f>
      </x:c>
      <x:c r="L31" s="15" t="str">
        <x:f>IF(A31="","",IF(AND(F31="Approved",G31&gt;=E31),"WAIVED - CURRENT",IF(K31=0,"PAID - CURRENT",IF(J31&gt;0,"PARTIAL","PENDING"))))</x:f>
      </x:c>
      <x:c r="M31" s="132"/>
      <x:c r="N31" s="131"/>
      <x:c r="O31" s="15" t="str">
        <x:f>IF(A31="","",IF(AND(D31="Active",OR(L31="PAID - CURRENT",L31="WAIVED - CURRENT")),"YES","NO"))</x:f>
      </x:c>
      <x:c r="P31" s="132"/>
      <x:c r="Q31" s="130"/>
      <x:c r="R31" s="159"/>
      <x:c r="S31" s="131"/>
    </x:row>
    <x:row r="32">
      <x:c r="A32" s="132"/>
      <x:c r="B32" s="130"/>
      <x:c r="C32" s="130"/>
      <x:c r="D32" s="131"/>
      <x:c r="E32" s="148" t="str">
        <x:f>IF(A32="","",'Assumptions'!$B$6)</x:f>
      </x:c>
      <x:c r="F32" s="132"/>
      <x:c r="G32" s="134"/>
      <x:c r="H32" s="103" t="str">
        <x:f>IF(A32="","",MAX(0,E32-G32))</x:f>
      </x:c>
      <x:c r="I32" s="129"/>
      <x:c r="J32" s="134"/>
      <x:c r="K32" s="103" t="str">
        <x:f>IF(A32="","",MAX(0,H32-J32))</x:f>
      </x:c>
      <x:c r="L32" s="15" t="str">
        <x:f>IF(A32="","",IF(AND(F32="Approved",G32&gt;=E32),"WAIVED - CURRENT",IF(K32=0,"PAID - CURRENT",IF(J32&gt;0,"PARTIAL","PENDING"))))</x:f>
      </x:c>
      <x:c r="M32" s="132"/>
      <x:c r="N32" s="131"/>
      <x:c r="O32" s="15" t="str">
        <x:f>IF(A32="","",IF(AND(D32="Active",OR(L32="PAID - CURRENT",L32="WAIVED - CURRENT")),"YES","NO"))</x:f>
      </x:c>
      <x:c r="P32" s="132"/>
      <x:c r="Q32" s="130"/>
      <x:c r="R32" s="159"/>
      <x:c r="S32" s="131"/>
    </x:row>
    <x:row r="33">
      <x:c r="A33" s="132"/>
      <x:c r="B33" s="130"/>
      <x:c r="C33" s="130"/>
      <x:c r="D33" s="131"/>
      <x:c r="E33" s="148" t="str">
        <x:f>IF(A33="","",'Assumptions'!$B$6)</x:f>
      </x:c>
      <x:c r="F33" s="132"/>
      <x:c r="G33" s="134"/>
      <x:c r="H33" s="103" t="str">
        <x:f>IF(A33="","",MAX(0,E33-G33))</x:f>
      </x:c>
      <x:c r="I33" s="129"/>
      <x:c r="J33" s="134"/>
      <x:c r="K33" s="103" t="str">
        <x:f>IF(A33="","",MAX(0,H33-J33))</x:f>
      </x:c>
      <x:c r="L33" s="15" t="str">
        <x:f>IF(A33="","",IF(AND(F33="Approved",G33&gt;=E33),"WAIVED - CURRENT",IF(K33=0,"PAID - CURRENT",IF(J33&gt;0,"PARTIAL","PENDING"))))</x:f>
      </x:c>
      <x:c r="M33" s="132"/>
      <x:c r="N33" s="131"/>
      <x:c r="O33" s="15" t="str">
        <x:f>IF(A33="","",IF(AND(D33="Active",OR(L33="PAID - CURRENT",L33="WAIVED - CURRENT")),"YES","NO"))</x:f>
      </x:c>
      <x:c r="P33" s="132"/>
      <x:c r="Q33" s="130"/>
      <x:c r="R33" s="159"/>
      <x:c r="S33" s="131"/>
    </x:row>
    <x:row r="34">
      <x:c r="A34" s="132"/>
      <x:c r="B34" s="130"/>
      <x:c r="C34" s="130"/>
      <x:c r="D34" s="131"/>
      <x:c r="E34" s="148" t="str">
        <x:f>IF(A34="","",'Assumptions'!$B$6)</x:f>
      </x:c>
      <x:c r="F34" s="132"/>
      <x:c r="G34" s="134"/>
      <x:c r="H34" s="103" t="str">
        <x:f>IF(A34="","",MAX(0,E34-G34))</x:f>
      </x:c>
      <x:c r="I34" s="129"/>
      <x:c r="J34" s="134"/>
      <x:c r="K34" s="103" t="str">
        <x:f>IF(A34="","",MAX(0,H34-J34))</x:f>
      </x:c>
      <x:c r="L34" s="15" t="str">
        <x:f>IF(A34="","",IF(AND(F34="Approved",G34&gt;=E34),"WAIVED - CURRENT",IF(K34=0,"PAID - CURRENT",IF(J34&gt;0,"PARTIAL","PENDING"))))</x:f>
      </x:c>
      <x:c r="M34" s="132"/>
      <x:c r="N34" s="131"/>
      <x:c r="O34" s="15" t="str">
        <x:f>IF(A34="","",IF(AND(D34="Active",OR(L34="PAID - CURRENT",L34="WAIVED - CURRENT")),"YES","NO"))</x:f>
      </x:c>
      <x:c r="P34" s="132"/>
      <x:c r="Q34" s="130"/>
      <x:c r="R34" s="159"/>
      <x:c r="S34" s="131"/>
    </x:row>
    <x:row r="35">
      <x:c r="A35" s="132"/>
      <x:c r="B35" s="130"/>
      <x:c r="C35" s="130"/>
      <x:c r="D35" s="131"/>
      <x:c r="E35" s="148" t="str">
        <x:f>IF(A35="","",'Assumptions'!$B$6)</x:f>
      </x:c>
      <x:c r="F35" s="132"/>
      <x:c r="G35" s="134"/>
      <x:c r="H35" s="103" t="str">
        <x:f>IF(A35="","",MAX(0,E35-G35))</x:f>
      </x:c>
      <x:c r="I35" s="129"/>
      <x:c r="J35" s="134"/>
      <x:c r="K35" s="103" t="str">
        <x:f>IF(A35="","",MAX(0,H35-J35))</x:f>
      </x:c>
      <x:c r="L35" s="15" t="str">
        <x:f>IF(A35="","",IF(AND(F35="Approved",G35&gt;=E35),"WAIVED - CURRENT",IF(K35=0,"PAID - CURRENT",IF(J35&gt;0,"PARTIAL","PENDING"))))</x:f>
      </x:c>
      <x:c r="M35" s="132"/>
      <x:c r="N35" s="131"/>
      <x:c r="O35" s="15" t="str">
        <x:f>IF(A35="","",IF(AND(D35="Active",OR(L35="PAID - CURRENT",L35="WAIVED - CURRENT")),"YES","NO"))</x:f>
      </x:c>
      <x:c r="P35" s="132"/>
      <x:c r="Q35" s="130"/>
      <x:c r="R35" s="159"/>
      <x:c r="S35" s="131"/>
    </x:row>
    <x:row r="36">
      <x:c r="A36" s="132"/>
      <x:c r="B36" s="130"/>
      <x:c r="C36" s="130"/>
      <x:c r="D36" s="131"/>
      <x:c r="E36" s="148" t="str">
        <x:f>IF(A36="","",'Assumptions'!$B$6)</x:f>
      </x:c>
      <x:c r="F36" s="132"/>
      <x:c r="G36" s="134"/>
      <x:c r="H36" s="103" t="str">
        <x:f>IF(A36="","",MAX(0,E36-G36))</x:f>
      </x:c>
      <x:c r="I36" s="129"/>
      <x:c r="J36" s="134"/>
      <x:c r="K36" s="103" t="str">
        <x:f>IF(A36="","",MAX(0,H36-J36))</x:f>
      </x:c>
      <x:c r="L36" s="15" t="str">
        <x:f>IF(A36="","",IF(AND(F36="Approved",G36&gt;=E36),"WAIVED - CURRENT",IF(K36=0,"PAID - CURRENT",IF(J36&gt;0,"PARTIAL","PENDING"))))</x:f>
      </x:c>
      <x:c r="M36" s="132"/>
      <x:c r="N36" s="131"/>
      <x:c r="O36" s="15" t="str">
        <x:f>IF(A36="","",IF(AND(D36="Active",OR(L36="PAID - CURRENT",L36="WAIVED - CURRENT")),"YES","NO"))</x:f>
      </x:c>
      <x:c r="P36" s="132"/>
      <x:c r="Q36" s="130"/>
      <x:c r="R36" s="159"/>
      <x:c r="S36" s="131"/>
    </x:row>
    <x:row r="37">
      <x:c r="A37" s="132"/>
      <x:c r="B37" s="130"/>
      <x:c r="C37" s="130"/>
      <x:c r="D37" s="131"/>
      <x:c r="E37" s="148" t="str">
        <x:f>IF(A37="","",'Assumptions'!$B$6)</x:f>
      </x:c>
      <x:c r="F37" s="132"/>
      <x:c r="G37" s="134"/>
      <x:c r="H37" s="103" t="str">
        <x:f>IF(A37="","",MAX(0,E37-G37))</x:f>
      </x:c>
      <x:c r="I37" s="129"/>
      <x:c r="J37" s="134"/>
      <x:c r="K37" s="103" t="str">
        <x:f>IF(A37="","",MAX(0,H37-J37))</x:f>
      </x:c>
      <x:c r="L37" s="15" t="str">
        <x:f>IF(A37="","",IF(AND(F37="Approved",G37&gt;=E37),"WAIVED - CURRENT",IF(K37=0,"PAID - CURRENT",IF(J37&gt;0,"PARTIAL","PENDING"))))</x:f>
      </x:c>
      <x:c r="M37" s="132"/>
      <x:c r="N37" s="131"/>
      <x:c r="O37" s="15" t="str">
        <x:f>IF(A37="","",IF(AND(D37="Active",OR(L37="PAID - CURRENT",L37="WAIVED - CURRENT")),"YES","NO"))</x:f>
      </x:c>
      <x:c r="P37" s="132"/>
      <x:c r="Q37" s="130"/>
      <x:c r="R37" s="159"/>
      <x:c r="S37" s="131"/>
    </x:row>
    <x:row r="38">
      <x:c r="A38" s="132"/>
      <x:c r="B38" s="130"/>
      <x:c r="C38" s="130"/>
      <x:c r="D38" s="131"/>
      <x:c r="E38" s="148" t="str">
        <x:f>IF(A38="","",'Assumptions'!$B$6)</x:f>
      </x:c>
      <x:c r="F38" s="132"/>
      <x:c r="G38" s="134"/>
      <x:c r="H38" s="103" t="str">
        <x:f>IF(A38="","",MAX(0,E38-G38))</x:f>
      </x:c>
      <x:c r="I38" s="129"/>
      <x:c r="J38" s="134"/>
      <x:c r="K38" s="103" t="str">
        <x:f>IF(A38="","",MAX(0,H38-J38))</x:f>
      </x:c>
      <x:c r="L38" s="15" t="str">
        <x:f>IF(A38="","",IF(AND(F38="Approved",G38&gt;=E38),"WAIVED - CURRENT",IF(K38=0,"PAID - CURRENT",IF(J38&gt;0,"PARTIAL","PENDING"))))</x:f>
      </x:c>
      <x:c r="M38" s="132"/>
      <x:c r="N38" s="131"/>
      <x:c r="O38" s="15" t="str">
        <x:f>IF(A38="","",IF(AND(D38="Active",OR(L38="PAID - CURRENT",L38="WAIVED - CURRENT")),"YES","NO"))</x:f>
      </x:c>
      <x:c r="P38" s="132"/>
      <x:c r="Q38" s="130"/>
      <x:c r="R38" s="159"/>
      <x:c r="S38" s="131"/>
    </x:row>
    <x:row r="39">
      <x:c r="A39" s="132"/>
      <x:c r="B39" s="130"/>
      <x:c r="C39" s="130"/>
      <x:c r="D39" s="131"/>
      <x:c r="E39" s="148" t="str">
        <x:f>IF(A39="","",'Assumptions'!$B$6)</x:f>
      </x:c>
      <x:c r="F39" s="132"/>
      <x:c r="G39" s="134"/>
      <x:c r="H39" s="103" t="str">
        <x:f>IF(A39="","",MAX(0,E39-G39))</x:f>
      </x:c>
      <x:c r="I39" s="129"/>
      <x:c r="J39" s="134"/>
      <x:c r="K39" s="103" t="str">
        <x:f>IF(A39="","",MAX(0,H39-J39))</x:f>
      </x:c>
      <x:c r="L39" s="15" t="str">
        <x:f>IF(A39="","",IF(AND(F39="Approved",G39&gt;=E39),"WAIVED - CURRENT",IF(K39=0,"PAID - CURRENT",IF(J39&gt;0,"PARTIAL","PENDING"))))</x:f>
      </x:c>
      <x:c r="M39" s="132"/>
      <x:c r="N39" s="131"/>
      <x:c r="O39" s="15" t="str">
        <x:f>IF(A39="","",IF(AND(D39="Active",OR(L39="PAID - CURRENT",L39="WAIVED - CURRENT")),"YES","NO"))</x:f>
      </x:c>
      <x:c r="P39" s="132"/>
      <x:c r="Q39" s="130"/>
      <x:c r="R39" s="159"/>
      <x:c r="S39" s="131"/>
    </x:row>
    <x:row r="40">
      <x:c r="A40" s="132"/>
      <x:c r="B40" s="130"/>
      <x:c r="C40" s="130"/>
      <x:c r="D40" s="131"/>
      <x:c r="E40" s="148" t="str">
        <x:f>IF(A40="","",'Assumptions'!$B$6)</x:f>
      </x:c>
      <x:c r="F40" s="132"/>
      <x:c r="G40" s="134"/>
      <x:c r="H40" s="103" t="str">
        <x:f>IF(A40="","",MAX(0,E40-G40))</x:f>
      </x:c>
      <x:c r="I40" s="129"/>
      <x:c r="J40" s="134"/>
      <x:c r="K40" s="103" t="str">
        <x:f>IF(A40="","",MAX(0,H40-J40))</x:f>
      </x:c>
      <x:c r="L40" s="15" t="str">
        <x:f>IF(A40="","",IF(AND(F40="Approved",G40&gt;=E40),"WAIVED - CURRENT",IF(K40=0,"PAID - CURRENT",IF(J40&gt;0,"PARTIAL","PENDING"))))</x:f>
      </x:c>
      <x:c r="M40" s="132"/>
      <x:c r="N40" s="131"/>
      <x:c r="O40" s="15" t="str">
        <x:f>IF(A40="","",IF(AND(D40="Active",OR(L40="PAID - CURRENT",L40="WAIVED - CURRENT")),"YES","NO"))</x:f>
      </x:c>
      <x:c r="P40" s="132"/>
      <x:c r="Q40" s="130"/>
      <x:c r="R40" s="159"/>
      <x:c r="S40" s="131"/>
    </x:row>
    <x:row r="41">
      <x:c r="A41" s="132"/>
      <x:c r="B41" s="130"/>
      <x:c r="C41" s="130"/>
      <x:c r="D41" s="131"/>
      <x:c r="E41" s="148" t="str">
        <x:f>IF(A41="","",'Assumptions'!$B$6)</x:f>
      </x:c>
      <x:c r="F41" s="132"/>
      <x:c r="G41" s="134"/>
      <x:c r="H41" s="103" t="str">
        <x:f>IF(A41="","",MAX(0,E41-G41))</x:f>
      </x:c>
      <x:c r="I41" s="129"/>
      <x:c r="J41" s="134"/>
      <x:c r="K41" s="103" t="str">
        <x:f>IF(A41="","",MAX(0,H41-J41))</x:f>
      </x:c>
      <x:c r="L41" s="15" t="str">
        <x:f>IF(A41="","",IF(AND(F41="Approved",G41&gt;=E41),"WAIVED - CURRENT",IF(K41=0,"PAID - CURRENT",IF(J41&gt;0,"PARTIAL","PENDING"))))</x:f>
      </x:c>
      <x:c r="M41" s="132"/>
      <x:c r="N41" s="131"/>
      <x:c r="O41" s="15" t="str">
        <x:f>IF(A41="","",IF(AND(D41="Active",OR(L41="PAID - CURRENT",L41="WAIVED - CURRENT")),"YES","NO"))</x:f>
      </x:c>
      <x:c r="P41" s="132"/>
      <x:c r="Q41" s="130"/>
      <x:c r="R41" s="159"/>
      <x:c r="S41" s="131"/>
    </x:row>
    <x:row r="42">
      <x:c r="A42" s="132"/>
      <x:c r="B42" s="130"/>
      <x:c r="C42" s="130"/>
      <x:c r="D42" s="131"/>
      <x:c r="E42" s="148" t="str">
        <x:f>IF(A42="","",'Assumptions'!$B$6)</x:f>
      </x:c>
      <x:c r="F42" s="132"/>
      <x:c r="G42" s="134"/>
      <x:c r="H42" s="103" t="str">
        <x:f>IF(A42="","",MAX(0,E42-G42))</x:f>
      </x:c>
      <x:c r="I42" s="129"/>
      <x:c r="J42" s="134"/>
      <x:c r="K42" s="103" t="str">
        <x:f>IF(A42="","",MAX(0,H42-J42))</x:f>
      </x:c>
      <x:c r="L42" s="15" t="str">
        <x:f>IF(A42="","",IF(AND(F42="Approved",G42&gt;=E42),"WAIVED - CURRENT",IF(K42=0,"PAID - CURRENT",IF(J42&gt;0,"PARTIAL","PENDING"))))</x:f>
      </x:c>
      <x:c r="M42" s="132"/>
      <x:c r="N42" s="131"/>
      <x:c r="O42" s="15" t="str">
        <x:f>IF(A42="","",IF(AND(D42="Active",OR(L42="PAID - CURRENT",L42="WAIVED - CURRENT")),"YES","NO"))</x:f>
      </x:c>
      <x:c r="P42" s="132"/>
      <x:c r="Q42" s="130"/>
      <x:c r="R42" s="159"/>
      <x:c r="S42" s="131"/>
    </x:row>
    <x:row r="43">
      <x:c r="A43" s="132"/>
      <x:c r="B43" s="130"/>
      <x:c r="C43" s="130"/>
      <x:c r="D43" s="131"/>
      <x:c r="E43" s="148" t="str">
        <x:f>IF(A43="","",'Assumptions'!$B$6)</x:f>
      </x:c>
      <x:c r="F43" s="132"/>
      <x:c r="G43" s="134"/>
      <x:c r="H43" s="103" t="str">
        <x:f>IF(A43="","",MAX(0,E43-G43))</x:f>
      </x:c>
      <x:c r="I43" s="129"/>
      <x:c r="J43" s="134"/>
      <x:c r="K43" s="103" t="str">
        <x:f>IF(A43="","",MAX(0,H43-J43))</x:f>
      </x:c>
      <x:c r="L43" s="15" t="str">
        <x:f>IF(A43="","",IF(AND(F43="Approved",G43&gt;=E43),"WAIVED - CURRENT",IF(K43=0,"PAID - CURRENT",IF(J43&gt;0,"PARTIAL","PENDING"))))</x:f>
      </x:c>
      <x:c r="M43" s="132"/>
      <x:c r="N43" s="131"/>
      <x:c r="O43" s="15" t="str">
        <x:f>IF(A43="","",IF(AND(D43="Active",OR(L43="PAID - CURRENT",L43="WAIVED - CURRENT")),"YES","NO"))</x:f>
      </x:c>
      <x:c r="P43" s="132"/>
      <x:c r="Q43" s="130"/>
      <x:c r="R43" s="159"/>
      <x:c r="S43" s="131"/>
    </x:row>
    <x:row r="44">
      <x:c r="A44" s="132"/>
      <x:c r="B44" s="130"/>
      <x:c r="C44" s="130"/>
      <x:c r="D44" s="131"/>
      <x:c r="E44" s="148" t="str">
        <x:f>IF(A44="","",'Assumptions'!$B$6)</x:f>
      </x:c>
      <x:c r="F44" s="132"/>
      <x:c r="G44" s="134"/>
      <x:c r="H44" s="103" t="str">
        <x:f>IF(A44="","",MAX(0,E44-G44))</x:f>
      </x:c>
      <x:c r="I44" s="129"/>
      <x:c r="J44" s="134"/>
      <x:c r="K44" s="103" t="str">
        <x:f>IF(A44="","",MAX(0,H44-J44))</x:f>
      </x:c>
      <x:c r="L44" s="15" t="str">
        <x:f>IF(A44="","",IF(AND(F44="Approved",G44&gt;=E44),"WAIVED - CURRENT",IF(K44=0,"PAID - CURRENT",IF(J44&gt;0,"PARTIAL","PENDING"))))</x:f>
      </x:c>
      <x:c r="M44" s="132"/>
      <x:c r="N44" s="131"/>
      <x:c r="O44" s="15" t="str">
        <x:f>IF(A44="","",IF(AND(D44="Active",OR(L44="PAID - CURRENT",L44="WAIVED - CURRENT")),"YES","NO"))</x:f>
      </x:c>
      <x:c r="P44" s="132"/>
      <x:c r="Q44" s="130"/>
      <x:c r="R44" s="159"/>
      <x:c r="S44" s="131"/>
    </x:row>
    <x:row r="45">
      <x:c r="A45" s="132"/>
      <x:c r="B45" s="130"/>
      <x:c r="C45" s="130"/>
      <x:c r="D45" s="131"/>
      <x:c r="E45" s="148" t="str">
        <x:f>IF(A45="","",'Assumptions'!$B$6)</x:f>
      </x:c>
      <x:c r="F45" s="132"/>
      <x:c r="G45" s="134"/>
      <x:c r="H45" s="103" t="str">
        <x:f>IF(A45="","",MAX(0,E45-G45))</x:f>
      </x:c>
      <x:c r="I45" s="129"/>
      <x:c r="J45" s="134"/>
      <x:c r="K45" s="103" t="str">
        <x:f>IF(A45="","",MAX(0,H45-J45))</x:f>
      </x:c>
      <x:c r="L45" s="15" t="str">
        <x:f>IF(A45="","",IF(AND(F45="Approved",G45&gt;=E45),"WAIVED - CURRENT",IF(K45=0,"PAID - CURRENT",IF(J45&gt;0,"PARTIAL","PENDING"))))</x:f>
      </x:c>
      <x:c r="M45" s="132"/>
      <x:c r="N45" s="131"/>
      <x:c r="O45" s="15" t="str">
        <x:f>IF(A45="","",IF(AND(D45="Active",OR(L45="PAID - CURRENT",L45="WAIVED - CURRENT")),"YES","NO"))</x:f>
      </x:c>
      <x:c r="P45" s="132"/>
      <x:c r="Q45" s="130"/>
      <x:c r="R45" s="159"/>
      <x:c r="S45" s="131"/>
    </x:row>
    <x:row r="46">
      <x:c r="A46" s="132"/>
      <x:c r="B46" s="130"/>
      <x:c r="C46" s="130"/>
      <x:c r="D46" s="131"/>
      <x:c r="E46" s="148" t="str">
        <x:f>IF(A46="","",'Assumptions'!$B$6)</x:f>
      </x:c>
      <x:c r="F46" s="132"/>
      <x:c r="G46" s="134"/>
      <x:c r="H46" s="103" t="str">
        <x:f>IF(A46="","",MAX(0,E46-G46))</x:f>
      </x:c>
      <x:c r="I46" s="129"/>
      <x:c r="J46" s="134"/>
      <x:c r="K46" s="103" t="str">
        <x:f>IF(A46="","",MAX(0,H46-J46))</x:f>
      </x:c>
      <x:c r="L46" s="15" t="str">
        <x:f>IF(A46="","",IF(AND(F46="Approved",G46&gt;=E46),"WAIVED - CURRENT",IF(K46=0,"PAID - CURRENT",IF(J46&gt;0,"PARTIAL","PENDING"))))</x:f>
      </x:c>
      <x:c r="M46" s="132"/>
      <x:c r="N46" s="131"/>
      <x:c r="O46" s="15" t="str">
        <x:f>IF(A46="","",IF(AND(D46="Active",OR(L46="PAID - CURRENT",L46="WAIVED - CURRENT")),"YES","NO"))</x:f>
      </x:c>
      <x:c r="P46" s="132"/>
      <x:c r="Q46" s="130"/>
      <x:c r="R46" s="159"/>
      <x:c r="S46" s="131"/>
    </x:row>
    <x:row r="47">
      <x:c r="A47" s="132"/>
      <x:c r="B47" s="130"/>
      <x:c r="C47" s="130"/>
      <x:c r="D47" s="131"/>
      <x:c r="E47" s="148" t="str">
        <x:f>IF(A47="","",'Assumptions'!$B$6)</x:f>
      </x:c>
      <x:c r="F47" s="132"/>
      <x:c r="G47" s="134"/>
      <x:c r="H47" s="103" t="str">
        <x:f>IF(A47="","",MAX(0,E47-G47))</x:f>
      </x:c>
      <x:c r="I47" s="129"/>
      <x:c r="J47" s="134"/>
      <x:c r="K47" s="103" t="str">
        <x:f>IF(A47="","",MAX(0,H47-J47))</x:f>
      </x:c>
      <x:c r="L47" s="15" t="str">
        <x:f>IF(A47="","",IF(AND(F47="Approved",G47&gt;=E47),"WAIVED - CURRENT",IF(K47=0,"PAID - CURRENT",IF(J47&gt;0,"PARTIAL","PENDING"))))</x:f>
      </x:c>
      <x:c r="M47" s="132"/>
      <x:c r="N47" s="131"/>
      <x:c r="O47" s="15" t="str">
        <x:f>IF(A47="","",IF(AND(D47="Active",OR(L47="PAID - CURRENT",L47="WAIVED - CURRENT")),"YES","NO"))</x:f>
      </x:c>
      <x:c r="P47" s="132"/>
      <x:c r="Q47" s="130"/>
      <x:c r="R47" s="159"/>
      <x:c r="S47" s="131"/>
    </x:row>
    <x:row r="48">
      <x:c r="A48" s="132"/>
      <x:c r="B48" s="130"/>
      <x:c r="C48" s="130"/>
      <x:c r="D48" s="131"/>
      <x:c r="E48" s="148" t="str">
        <x:f>IF(A48="","",'Assumptions'!$B$6)</x:f>
      </x:c>
      <x:c r="F48" s="132"/>
      <x:c r="G48" s="134"/>
      <x:c r="H48" s="103" t="str">
        <x:f>IF(A48="","",MAX(0,E48-G48))</x:f>
      </x:c>
      <x:c r="I48" s="129"/>
      <x:c r="J48" s="134"/>
      <x:c r="K48" s="103" t="str">
        <x:f>IF(A48="","",MAX(0,H48-J48))</x:f>
      </x:c>
      <x:c r="L48" s="15" t="str">
        <x:f>IF(A48="","",IF(AND(F48="Approved",G48&gt;=E48),"WAIVED - CURRENT",IF(K48=0,"PAID - CURRENT",IF(J48&gt;0,"PARTIAL","PENDING"))))</x:f>
      </x:c>
      <x:c r="M48" s="132"/>
      <x:c r="N48" s="131"/>
      <x:c r="O48" s="15" t="str">
        <x:f>IF(A48="","",IF(AND(D48="Active",OR(L48="PAID - CURRENT",L48="WAIVED - CURRENT")),"YES","NO"))</x:f>
      </x:c>
      <x:c r="P48" s="132"/>
      <x:c r="Q48" s="130"/>
      <x:c r="R48" s="159"/>
      <x:c r="S48" s="131"/>
    </x:row>
    <x:row r="49">
      <x:c r="A49" s="132"/>
      <x:c r="B49" s="130"/>
      <x:c r="C49" s="130"/>
      <x:c r="D49" s="131"/>
      <x:c r="E49" s="148" t="str">
        <x:f>IF(A49="","",'Assumptions'!$B$6)</x:f>
      </x:c>
      <x:c r="F49" s="132"/>
      <x:c r="G49" s="134"/>
      <x:c r="H49" s="103" t="str">
        <x:f>IF(A49="","",MAX(0,E49-G49))</x:f>
      </x:c>
      <x:c r="I49" s="129"/>
      <x:c r="J49" s="134"/>
      <x:c r="K49" s="103" t="str">
        <x:f>IF(A49="","",MAX(0,H49-J49))</x:f>
      </x:c>
      <x:c r="L49" s="15" t="str">
        <x:f>IF(A49="","",IF(AND(F49="Approved",G49&gt;=E49),"WAIVED - CURRENT",IF(K49=0,"PAID - CURRENT",IF(J49&gt;0,"PARTIAL","PENDING"))))</x:f>
      </x:c>
      <x:c r="M49" s="132"/>
      <x:c r="N49" s="131"/>
      <x:c r="O49" s="15" t="str">
        <x:f>IF(A49="","",IF(AND(D49="Active",OR(L49="PAID - CURRENT",L49="WAIVED - CURRENT")),"YES","NO"))</x:f>
      </x:c>
      <x:c r="P49" s="132"/>
      <x:c r="Q49" s="130"/>
      <x:c r="R49" s="159"/>
      <x:c r="S49" s="131"/>
    </x:row>
    <x:row r="50">
      <x:c r="A50" s="132"/>
      <x:c r="B50" s="130"/>
      <x:c r="C50" s="130"/>
      <x:c r="D50" s="131"/>
      <x:c r="E50" s="148" t="str">
        <x:f>IF(A50="","",'Assumptions'!$B$6)</x:f>
      </x:c>
      <x:c r="F50" s="132"/>
      <x:c r="G50" s="134"/>
      <x:c r="H50" s="103" t="str">
        <x:f>IF(A50="","",MAX(0,E50-G50))</x:f>
      </x:c>
      <x:c r="I50" s="129"/>
      <x:c r="J50" s="134"/>
      <x:c r="K50" s="103" t="str">
        <x:f>IF(A50="","",MAX(0,H50-J50))</x:f>
      </x:c>
      <x:c r="L50" s="15" t="str">
        <x:f>IF(A50="","",IF(AND(F50="Approved",G50&gt;=E50),"WAIVED - CURRENT",IF(K50=0,"PAID - CURRENT",IF(J50&gt;0,"PARTIAL","PENDING"))))</x:f>
      </x:c>
      <x:c r="M50" s="132"/>
      <x:c r="N50" s="131"/>
      <x:c r="O50" s="15" t="str">
        <x:f>IF(A50="","",IF(AND(D50="Active",OR(L50="PAID - CURRENT",L50="WAIVED - CURRENT")),"YES","NO"))</x:f>
      </x:c>
      <x:c r="P50" s="132"/>
      <x:c r="Q50" s="130"/>
      <x:c r="R50" s="159"/>
      <x:c r="S50" s="131"/>
    </x:row>
    <x:row r="51">
      <x:c r="A51" s="132"/>
      <x:c r="B51" s="130"/>
      <x:c r="C51" s="130"/>
      <x:c r="D51" s="131"/>
      <x:c r="E51" s="148" t="str">
        <x:f>IF(A51="","",'Assumptions'!$B$6)</x:f>
      </x:c>
      <x:c r="F51" s="132"/>
      <x:c r="G51" s="134"/>
      <x:c r="H51" s="103" t="str">
        <x:f>IF(A51="","",MAX(0,E51-G51))</x:f>
      </x:c>
      <x:c r="I51" s="129"/>
      <x:c r="J51" s="134"/>
      <x:c r="K51" s="103" t="str">
        <x:f>IF(A51="","",MAX(0,H51-J51))</x:f>
      </x:c>
      <x:c r="L51" s="15" t="str">
        <x:f>IF(A51="","",IF(AND(F51="Approved",G51&gt;=E51),"WAIVED - CURRENT",IF(K51=0,"PAID - CURRENT",IF(J51&gt;0,"PARTIAL","PENDING"))))</x:f>
      </x:c>
      <x:c r="M51" s="132"/>
      <x:c r="N51" s="131"/>
      <x:c r="O51" s="15" t="str">
        <x:f>IF(A51="","",IF(AND(D51="Active",OR(L51="PAID - CURRENT",L51="WAIVED - CURRENT")),"YES","NO"))</x:f>
      </x:c>
      <x:c r="P51" s="132"/>
      <x:c r="Q51" s="130"/>
      <x:c r="R51" s="159"/>
      <x:c r="S51" s="131"/>
    </x:row>
    <x:row r="52">
      <x:c r="A52" s="132"/>
      <x:c r="B52" s="130"/>
      <x:c r="C52" s="130"/>
      <x:c r="D52" s="131"/>
      <x:c r="E52" s="148" t="str">
        <x:f>IF(A52="","",'Assumptions'!$B$6)</x:f>
      </x:c>
      <x:c r="F52" s="132"/>
      <x:c r="G52" s="134"/>
      <x:c r="H52" s="103" t="str">
        <x:f>IF(A52="","",MAX(0,E52-G52))</x:f>
      </x:c>
      <x:c r="I52" s="129"/>
      <x:c r="J52" s="134"/>
      <x:c r="K52" s="103" t="str">
        <x:f>IF(A52="","",MAX(0,H52-J52))</x:f>
      </x:c>
      <x:c r="L52" s="15" t="str">
        <x:f>IF(A52="","",IF(AND(F52="Approved",G52&gt;=E52),"WAIVED - CURRENT",IF(K52=0,"PAID - CURRENT",IF(J52&gt;0,"PARTIAL","PENDING"))))</x:f>
      </x:c>
      <x:c r="M52" s="132"/>
      <x:c r="N52" s="131"/>
      <x:c r="O52" s="15" t="str">
        <x:f>IF(A52="","",IF(AND(D52="Active",OR(L52="PAID - CURRENT",L52="WAIVED - CURRENT")),"YES","NO"))</x:f>
      </x:c>
      <x:c r="P52" s="132"/>
      <x:c r="Q52" s="130"/>
      <x:c r="R52" s="159"/>
      <x:c r="S52" s="131"/>
    </x:row>
    <x:row r="53">
      <x:c r="A53" s="132"/>
      <x:c r="B53" s="130"/>
      <x:c r="C53" s="130"/>
      <x:c r="D53" s="131"/>
      <x:c r="E53" s="148" t="str">
        <x:f>IF(A53="","",'Assumptions'!$B$6)</x:f>
      </x:c>
      <x:c r="F53" s="132"/>
      <x:c r="G53" s="134"/>
      <x:c r="H53" s="103" t="str">
        <x:f>IF(A53="","",MAX(0,E53-G53))</x:f>
      </x:c>
      <x:c r="I53" s="129"/>
      <x:c r="J53" s="134"/>
      <x:c r="K53" s="103" t="str">
        <x:f>IF(A53="","",MAX(0,H53-J53))</x:f>
      </x:c>
      <x:c r="L53" s="15" t="str">
        <x:f>IF(A53="","",IF(AND(F53="Approved",G53&gt;=E53),"WAIVED - CURRENT",IF(K53=0,"PAID - CURRENT",IF(J53&gt;0,"PARTIAL","PENDING"))))</x:f>
      </x:c>
      <x:c r="M53" s="132"/>
      <x:c r="N53" s="131"/>
      <x:c r="O53" s="15" t="str">
        <x:f>IF(A53="","",IF(AND(D53="Active",OR(L53="PAID - CURRENT",L53="WAIVED - CURRENT")),"YES","NO"))</x:f>
      </x:c>
      <x:c r="P53" s="132"/>
      <x:c r="Q53" s="130"/>
      <x:c r="R53" s="159"/>
      <x:c r="S53" s="131"/>
    </x:row>
    <x:row r="54">
      <x:c r="A54" s="132"/>
      <x:c r="B54" s="130"/>
      <x:c r="C54" s="130"/>
      <x:c r="D54" s="131"/>
      <x:c r="E54" s="148" t="str">
        <x:f>IF(A54="","",'Assumptions'!$B$6)</x:f>
      </x:c>
      <x:c r="F54" s="132"/>
      <x:c r="G54" s="134"/>
      <x:c r="H54" s="103" t="str">
        <x:f>IF(A54="","",MAX(0,E54-G54))</x:f>
      </x:c>
      <x:c r="I54" s="129"/>
      <x:c r="J54" s="134"/>
      <x:c r="K54" s="103" t="str">
        <x:f>IF(A54="","",MAX(0,H54-J54))</x:f>
      </x:c>
      <x:c r="L54" s="15" t="str">
        <x:f>IF(A54="","",IF(AND(F54="Approved",G54&gt;=E54),"WAIVED - CURRENT",IF(K54=0,"PAID - CURRENT",IF(J54&gt;0,"PARTIAL","PENDING"))))</x:f>
      </x:c>
      <x:c r="M54" s="132"/>
      <x:c r="N54" s="131"/>
      <x:c r="O54" s="15" t="str">
        <x:f>IF(A54="","",IF(AND(D54="Active",OR(L54="PAID - CURRENT",L54="WAIVED - CURRENT")),"YES","NO"))</x:f>
      </x:c>
      <x:c r="P54" s="132"/>
      <x:c r="Q54" s="130"/>
      <x:c r="R54" s="159"/>
      <x:c r="S54" s="131"/>
    </x:row>
    <x:row r="55">
      <x:c r="A55" s="132"/>
      <x:c r="B55" s="130"/>
      <x:c r="C55" s="130"/>
      <x:c r="D55" s="131"/>
      <x:c r="E55" s="148" t="str">
        <x:f>IF(A55="","",'Assumptions'!$B$6)</x:f>
      </x:c>
      <x:c r="F55" s="132"/>
      <x:c r="G55" s="134"/>
      <x:c r="H55" s="103" t="str">
        <x:f>IF(A55="","",MAX(0,E55-G55))</x:f>
      </x:c>
      <x:c r="I55" s="129"/>
      <x:c r="J55" s="134"/>
      <x:c r="K55" s="103" t="str">
        <x:f>IF(A55="","",MAX(0,H55-J55))</x:f>
      </x:c>
      <x:c r="L55" s="15" t="str">
        <x:f>IF(A55="","",IF(AND(F55="Approved",G55&gt;=E55),"WAIVED - CURRENT",IF(K55=0,"PAID - CURRENT",IF(J55&gt;0,"PARTIAL","PENDING"))))</x:f>
      </x:c>
      <x:c r="M55" s="132"/>
      <x:c r="N55" s="131"/>
      <x:c r="O55" s="15" t="str">
        <x:f>IF(A55="","",IF(AND(D55="Active",OR(L55="PAID - CURRENT",L55="WAIVED - CURRENT")),"YES","NO"))</x:f>
      </x:c>
      <x:c r="P55" s="132"/>
      <x:c r="Q55" s="130"/>
      <x:c r="R55" s="159"/>
      <x:c r="S55" s="131"/>
    </x:row>
    <x:row r="56">
      <x:c r="A56" s="132"/>
      <x:c r="B56" s="130"/>
      <x:c r="C56" s="130"/>
      <x:c r="D56" s="131"/>
      <x:c r="E56" s="148" t="str">
        <x:f>IF(A56="","",'Assumptions'!$B$6)</x:f>
      </x:c>
      <x:c r="F56" s="132"/>
      <x:c r="G56" s="134"/>
      <x:c r="H56" s="103" t="str">
        <x:f>IF(A56="","",MAX(0,E56-G56))</x:f>
      </x:c>
      <x:c r="I56" s="129"/>
      <x:c r="J56" s="134"/>
      <x:c r="K56" s="103" t="str">
        <x:f>IF(A56="","",MAX(0,H56-J56))</x:f>
      </x:c>
      <x:c r="L56" s="15" t="str">
        <x:f>IF(A56="","",IF(AND(F56="Approved",G56&gt;=E56),"WAIVED - CURRENT",IF(K56=0,"PAID - CURRENT",IF(J56&gt;0,"PARTIAL","PENDING"))))</x:f>
      </x:c>
      <x:c r="M56" s="132"/>
      <x:c r="N56" s="131"/>
      <x:c r="O56" s="15" t="str">
        <x:f>IF(A56="","",IF(AND(D56="Active",OR(L56="PAID - CURRENT",L56="WAIVED - CURRENT")),"YES","NO"))</x:f>
      </x:c>
      <x:c r="P56" s="132"/>
      <x:c r="Q56" s="130"/>
      <x:c r="R56" s="159"/>
      <x:c r="S56" s="131"/>
    </x:row>
    <x:row r="57">
      <x:c r="A57" s="132"/>
      <x:c r="B57" s="130"/>
      <x:c r="C57" s="130"/>
      <x:c r="D57" s="131"/>
      <x:c r="E57" s="148" t="str">
        <x:f>IF(A57="","",'Assumptions'!$B$6)</x:f>
      </x:c>
      <x:c r="F57" s="132"/>
      <x:c r="G57" s="134"/>
      <x:c r="H57" s="103" t="str">
        <x:f>IF(A57="","",MAX(0,E57-G57))</x:f>
      </x:c>
      <x:c r="I57" s="129"/>
      <x:c r="J57" s="134"/>
      <x:c r="K57" s="103" t="str">
        <x:f>IF(A57="","",MAX(0,H57-J57))</x:f>
      </x:c>
      <x:c r="L57" s="15" t="str">
        <x:f>IF(A57="","",IF(AND(F57="Approved",G57&gt;=E57),"WAIVED - CURRENT",IF(K57=0,"PAID - CURRENT",IF(J57&gt;0,"PARTIAL","PENDING"))))</x:f>
      </x:c>
      <x:c r="M57" s="132"/>
      <x:c r="N57" s="131"/>
      <x:c r="O57" s="15" t="str">
        <x:f>IF(A57="","",IF(AND(D57="Active",OR(L57="PAID - CURRENT",L57="WAIVED - CURRENT")),"YES","NO"))</x:f>
      </x:c>
      <x:c r="P57" s="132"/>
      <x:c r="Q57" s="130"/>
      <x:c r="R57" s="159"/>
      <x:c r="S57" s="131"/>
    </x:row>
    <x:row r="58">
      <x:c r="A58" s="132"/>
      <x:c r="B58" s="130"/>
      <x:c r="C58" s="130"/>
      <x:c r="D58" s="131"/>
      <x:c r="E58" s="148" t="str">
        <x:f>IF(A58="","",'Assumptions'!$B$6)</x:f>
      </x:c>
      <x:c r="F58" s="132"/>
      <x:c r="G58" s="134"/>
      <x:c r="H58" s="103" t="str">
        <x:f>IF(A58="","",MAX(0,E58-G58))</x:f>
      </x:c>
      <x:c r="I58" s="129"/>
      <x:c r="J58" s="134"/>
      <x:c r="K58" s="103" t="str">
        <x:f>IF(A58="","",MAX(0,H58-J58))</x:f>
      </x:c>
      <x:c r="L58" s="15" t="str">
        <x:f>IF(A58="","",IF(AND(F58="Approved",G58&gt;=E58),"WAIVED - CURRENT",IF(K58=0,"PAID - CURRENT",IF(J58&gt;0,"PARTIAL","PENDING"))))</x:f>
      </x:c>
      <x:c r="M58" s="132"/>
      <x:c r="N58" s="131"/>
      <x:c r="O58" s="15" t="str">
        <x:f>IF(A58="","",IF(AND(D58="Active",OR(L58="PAID - CURRENT",L58="WAIVED - CURRENT")),"YES","NO"))</x:f>
      </x:c>
      <x:c r="P58" s="132"/>
      <x:c r="Q58" s="130"/>
      <x:c r="R58" s="159"/>
      <x:c r="S58" s="131"/>
    </x:row>
    <x:row r="59">
      <x:c r="A59" s="132"/>
      <x:c r="B59" s="130"/>
      <x:c r="C59" s="130"/>
      <x:c r="D59" s="131"/>
      <x:c r="E59" s="148" t="str">
        <x:f>IF(A59="","",'Assumptions'!$B$6)</x:f>
      </x:c>
      <x:c r="F59" s="132"/>
      <x:c r="G59" s="134"/>
      <x:c r="H59" s="103" t="str">
        <x:f>IF(A59="","",MAX(0,E59-G59))</x:f>
      </x:c>
      <x:c r="I59" s="129"/>
      <x:c r="J59" s="134"/>
      <x:c r="K59" s="103" t="str">
        <x:f>IF(A59="","",MAX(0,H59-J59))</x:f>
      </x:c>
      <x:c r="L59" s="15" t="str">
        <x:f>IF(A59="","",IF(AND(F59="Approved",G59&gt;=E59),"WAIVED - CURRENT",IF(K59=0,"PAID - CURRENT",IF(J59&gt;0,"PARTIAL","PENDING"))))</x:f>
      </x:c>
      <x:c r="M59" s="132"/>
      <x:c r="N59" s="131"/>
      <x:c r="O59" s="15" t="str">
        <x:f>IF(A59="","",IF(AND(D59="Active",OR(L59="PAID - CURRENT",L59="WAIVED - CURRENT")),"YES","NO"))</x:f>
      </x:c>
      <x:c r="P59" s="132"/>
      <x:c r="Q59" s="130"/>
      <x:c r="R59" s="159"/>
      <x:c r="S59" s="131"/>
    </x:row>
    <x:row r="60">
      <x:c r="A60" s="132"/>
      <x:c r="B60" s="130"/>
      <x:c r="C60" s="130"/>
      <x:c r="D60" s="131"/>
      <x:c r="E60" s="148" t="str">
        <x:f>IF(A60="","",'Assumptions'!$B$6)</x:f>
      </x:c>
      <x:c r="F60" s="132"/>
      <x:c r="G60" s="134"/>
      <x:c r="H60" s="103" t="str">
        <x:f>IF(A60="","",MAX(0,E60-G60))</x:f>
      </x:c>
      <x:c r="I60" s="129"/>
      <x:c r="J60" s="134"/>
      <x:c r="K60" s="103" t="str">
        <x:f>IF(A60="","",MAX(0,H60-J60))</x:f>
      </x:c>
      <x:c r="L60" s="15" t="str">
        <x:f>IF(A60="","",IF(AND(F60="Approved",G60&gt;=E60),"WAIVED - CURRENT",IF(K60=0,"PAID - CURRENT",IF(J60&gt;0,"PARTIAL","PENDING"))))</x:f>
      </x:c>
      <x:c r="M60" s="132"/>
      <x:c r="N60" s="131"/>
      <x:c r="O60" s="15" t="str">
        <x:f>IF(A60="","",IF(AND(D60="Active",OR(L60="PAID - CURRENT",L60="WAIVED - CURRENT")),"YES","NO"))</x:f>
      </x:c>
      <x:c r="P60" s="132"/>
      <x:c r="Q60" s="130"/>
      <x:c r="R60" s="159"/>
      <x:c r="S60" s="131"/>
    </x:row>
    <x:row r="61">
      <x:c r="A61" s="132"/>
      <x:c r="B61" s="130"/>
      <x:c r="C61" s="130"/>
      <x:c r="D61" s="131"/>
      <x:c r="E61" s="148" t="str">
        <x:f>IF(A61="","",'Assumptions'!$B$6)</x:f>
      </x:c>
      <x:c r="F61" s="132"/>
      <x:c r="G61" s="134"/>
      <x:c r="H61" s="103" t="str">
        <x:f>IF(A61="","",MAX(0,E61-G61))</x:f>
      </x:c>
      <x:c r="I61" s="129"/>
      <x:c r="J61" s="134"/>
      <x:c r="K61" s="103" t="str">
        <x:f>IF(A61="","",MAX(0,H61-J61))</x:f>
      </x:c>
      <x:c r="L61" s="15" t="str">
        <x:f>IF(A61="","",IF(AND(F61="Approved",G61&gt;=E61),"WAIVED - CURRENT",IF(K61=0,"PAID - CURRENT",IF(J61&gt;0,"PARTIAL","PENDING"))))</x:f>
      </x:c>
      <x:c r="M61" s="132"/>
      <x:c r="N61" s="131"/>
      <x:c r="O61" s="15" t="str">
        <x:f>IF(A61="","",IF(AND(D61="Active",OR(L61="PAID - CURRENT",L61="WAIVED - CURRENT")),"YES","NO"))</x:f>
      </x:c>
      <x:c r="P61" s="132"/>
      <x:c r="Q61" s="130"/>
      <x:c r="R61" s="159"/>
      <x:c r="S61" s="131"/>
    </x:row>
    <x:row r="62">
      <x:c r="A62" s="132"/>
      <x:c r="B62" s="130"/>
      <x:c r="C62" s="130"/>
      <x:c r="D62" s="131"/>
      <x:c r="E62" s="148" t="str">
        <x:f>IF(A62="","",'Assumptions'!$B$6)</x:f>
      </x:c>
      <x:c r="F62" s="132"/>
      <x:c r="G62" s="134"/>
      <x:c r="H62" s="103" t="str">
        <x:f>IF(A62="","",MAX(0,E62-G62))</x:f>
      </x:c>
      <x:c r="I62" s="129"/>
      <x:c r="J62" s="134"/>
      <x:c r="K62" s="103" t="str">
        <x:f>IF(A62="","",MAX(0,H62-J62))</x:f>
      </x:c>
      <x:c r="L62" s="15" t="str">
        <x:f>IF(A62="","",IF(AND(F62="Approved",G62&gt;=E62),"WAIVED - CURRENT",IF(K62=0,"PAID - CURRENT",IF(J62&gt;0,"PARTIAL","PENDING"))))</x:f>
      </x:c>
      <x:c r="M62" s="132"/>
      <x:c r="N62" s="131"/>
      <x:c r="O62" s="15" t="str">
        <x:f>IF(A62="","",IF(AND(D62="Active",OR(L62="PAID - CURRENT",L62="WAIVED - CURRENT")),"YES","NO"))</x:f>
      </x:c>
      <x:c r="P62" s="132"/>
      <x:c r="Q62" s="130"/>
      <x:c r="R62" s="159"/>
      <x:c r="S62" s="131"/>
    </x:row>
    <x:row r="63">
      <x:c r="A63" s="132"/>
      <x:c r="B63" s="130"/>
      <x:c r="C63" s="130"/>
      <x:c r="D63" s="131"/>
      <x:c r="E63" s="148" t="str">
        <x:f>IF(A63="","",'Assumptions'!$B$6)</x:f>
      </x:c>
      <x:c r="F63" s="132"/>
      <x:c r="G63" s="134"/>
      <x:c r="H63" s="103" t="str">
        <x:f>IF(A63="","",MAX(0,E63-G63))</x:f>
      </x:c>
      <x:c r="I63" s="129"/>
      <x:c r="J63" s="134"/>
      <x:c r="K63" s="103" t="str">
        <x:f>IF(A63="","",MAX(0,H63-J63))</x:f>
      </x:c>
      <x:c r="L63" s="15" t="str">
        <x:f>IF(A63="","",IF(AND(F63="Approved",G63&gt;=E63),"WAIVED - CURRENT",IF(K63=0,"PAID - CURRENT",IF(J63&gt;0,"PARTIAL","PENDING"))))</x:f>
      </x:c>
      <x:c r="M63" s="132"/>
      <x:c r="N63" s="131"/>
      <x:c r="O63" s="15" t="str">
        <x:f>IF(A63="","",IF(AND(D63="Active",OR(L63="PAID - CURRENT",L63="WAIVED - CURRENT")),"YES","NO"))</x:f>
      </x:c>
      <x:c r="P63" s="132"/>
      <x:c r="Q63" s="130"/>
      <x:c r="R63" s="159"/>
      <x:c r="S63" s="131"/>
    </x:row>
    <x:row r="64">
      <x:c r="A64" s="132"/>
      <x:c r="B64" s="130"/>
      <x:c r="C64" s="130"/>
      <x:c r="D64" s="131"/>
      <x:c r="E64" s="148" t="str">
        <x:f>IF(A64="","",'Assumptions'!$B$6)</x:f>
      </x:c>
      <x:c r="F64" s="132"/>
      <x:c r="G64" s="134"/>
      <x:c r="H64" s="103" t="str">
        <x:f>IF(A64="","",MAX(0,E64-G64))</x:f>
      </x:c>
      <x:c r="I64" s="129"/>
      <x:c r="J64" s="134"/>
      <x:c r="K64" s="103" t="str">
        <x:f>IF(A64="","",MAX(0,H64-J64))</x:f>
      </x:c>
      <x:c r="L64" s="15" t="str">
        <x:f>IF(A64="","",IF(AND(F64="Approved",G64&gt;=E64),"WAIVED - CURRENT",IF(K64=0,"PAID - CURRENT",IF(J64&gt;0,"PARTIAL","PENDING"))))</x:f>
      </x:c>
      <x:c r="M64" s="132"/>
      <x:c r="N64" s="131"/>
      <x:c r="O64" s="15" t="str">
        <x:f>IF(A64="","",IF(AND(D64="Active",OR(L64="PAID - CURRENT",L64="WAIVED - CURRENT")),"YES","NO"))</x:f>
      </x:c>
      <x:c r="P64" s="132"/>
      <x:c r="Q64" s="130"/>
      <x:c r="R64" s="159"/>
      <x:c r="S64" s="131"/>
    </x:row>
    <x:row r="65">
      <x:c r="A65" s="132"/>
      <x:c r="B65" s="130"/>
      <x:c r="C65" s="130"/>
      <x:c r="D65" s="131"/>
      <x:c r="E65" s="148" t="str">
        <x:f>IF(A65="","",'Assumptions'!$B$6)</x:f>
      </x:c>
      <x:c r="F65" s="132"/>
      <x:c r="G65" s="134"/>
      <x:c r="H65" s="103" t="str">
        <x:f>IF(A65="","",MAX(0,E65-G65))</x:f>
      </x:c>
      <x:c r="I65" s="129"/>
      <x:c r="J65" s="134"/>
      <x:c r="K65" s="103" t="str">
        <x:f>IF(A65="","",MAX(0,H65-J65))</x:f>
      </x:c>
      <x:c r="L65" s="15" t="str">
        <x:f>IF(A65="","",IF(AND(F65="Approved",G65&gt;=E65),"WAIVED - CURRENT",IF(K65=0,"PAID - CURRENT",IF(J65&gt;0,"PARTIAL","PENDING"))))</x:f>
      </x:c>
      <x:c r="M65" s="132"/>
      <x:c r="N65" s="131"/>
      <x:c r="O65" s="15" t="str">
        <x:f>IF(A65="","",IF(AND(D65="Active",OR(L65="PAID - CURRENT",L65="WAIVED - CURRENT")),"YES","NO"))</x:f>
      </x:c>
      <x:c r="P65" s="132"/>
      <x:c r="Q65" s="130"/>
      <x:c r="R65" s="159"/>
      <x:c r="S65" s="131"/>
    </x:row>
    <x:row r="66">
      <x:c r="A66" s="132"/>
      <x:c r="B66" s="130"/>
      <x:c r="C66" s="130"/>
      <x:c r="D66" s="131"/>
      <x:c r="E66" s="148" t="str">
        <x:f>IF(A66="","",'Assumptions'!$B$6)</x:f>
      </x:c>
      <x:c r="F66" s="132"/>
      <x:c r="G66" s="134"/>
      <x:c r="H66" s="103" t="str">
        <x:f>IF(A66="","",MAX(0,E66-G66))</x:f>
      </x:c>
      <x:c r="I66" s="129"/>
      <x:c r="J66" s="134"/>
      <x:c r="K66" s="103" t="str">
        <x:f>IF(A66="","",MAX(0,H66-J66))</x:f>
      </x:c>
      <x:c r="L66" s="15" t="str">
        <x:f>IF(A66="","",IF(AND(F66="Approved",G66&gt;=E66),"WAIVED - CURRENT",IF(K66=0,"PAID - CURRENT",IF(J66&gt;0,"PARTIAL","PENDING"))))</x:f>
      </x:c>
      <x:c r="M66" s="132"/>
      <x:c r="N66" s="131"/>
      <x:c r="O66" s="15" t="str">
        <x:f>IF(A66="","",IF(AND(D66="Active",OR(L66="PAID - CURRENT",L66="WAIVED - CURRENT")),"YES","NO"))</x:f>
      </x:c>
      <x:c r="P66" s="132"/>
      <x:c r="Q66" s="130"/>
      <x:c r="R66" s="159"/>
      <x:c r="S66" s="131"/>
    </x:row>
    <x:row r="67">
      <x:c r="A67" s="132"/>
      <x:c r="B67" s="130"/>
      <x:c r="C67" s="130"/>
      <x:c r="D67" s="131"/>
      <x:c r="E67" s="148" t="str">
        <x:f>IF(A67="","",'Assumptions'!$B$6)</x:f>
      </x:c>
      <x:c r="F67" s="132"/>
      <x:c r="G67" s="134"/>
      <x:c r="H67" s="103" t="str">
        <x:f>IF(A67="","",MAX(0,E67-G67))</x:f>
      </x:c>
      <x:c r="I67" s="129"/>
      <x:c r="J67" s="134"/>
      <x:c r="K67" s="103" t="str">
        <x:f>IF(A67="","",MAX(0,H67-J67))</x:f>
      </x:c>
      <x:c r="L67" s="15" t="str">
        <x:f>IF(A67="","",IF(AND(F67="Approved",G67&gt;=E67),"WAIVED - CURRENT",IF(K67=0,"PAID - CURRENT",IF(J67&gt;0,"PARTIAL","PENDING"))))</x:f>
      </x:c>
      <x:c r="M67" s="132"/>
      <x:c r="N67" s="131"/>
      <x:c r="O67" s="15" t="str">
        <x:f>IF(A67="","",IF(AND(D67="Active",OR(L67="PAID - CURRENT",L67="WAIVED - CURRENT")),"YES","NO"))</x:f>
      </x:c>
      <x:c r="P67" s="132"/>
      <x:c r="Q67" s="130"/>
      <x:c r="R67" s="159"/>
      <x:c r="S67" s="131"/>
    </x:row>
    <x:row r="68">
      <x:c r="A68" s="132"/>
      <x:c r="B68" s="130"/>
      <x:c r="C68" s="130"/>
      <x:c r="D68" s="131"/>
      <x:c r="E68" s="148" t="str">
        <x:f>IF(A68="","",'Assumptions'!$B$6)</x:f>
      </x:c>
      <x:c r="F68" s="132"/>
      <x:c r="G68" s="134"/>
      <x:c r="H68" s="103" t="str">
        <x:f>IF(A68="","",MAX(0,E68-G68))</x:f>
      </x:c>
      <x:c r="I68" s="129"/>
      <x:c r="J68" s="134"/>
      <x:c r="K68" s="103" t="str">
        <x:f>IF(A68="","",MAX(0,H68-J68))</x:f>
      </x:c>
      <x:c r="L68" s="15" t="str">
        <x:f>IF(A68="","",IF(AND(F68="Approved",G68&gt;=E68),"WAIVED - CURRENT",IF(K68=0,"PAID - CURRENT",IF(J68&gt;0,"PARTIAL","PENDING"))))</x:f>
      </x:c>
      <x:c r="M68" s="132"/>
      <x:c r="N68" s="131"/>
      <x:c r="O68" s="15" t="str">
        <x:f>IF(A68="","",IF(AND(D68="Active",OR(L68="PAID - CURRENT",L68="WAIVED - CURRENT")),"YES","NO"))</x:f>
      </x:c>
      <x:c r="P68" s="132"/>
      <x:c r="Q68" s="130"/>
      <x:c r="R68" s="159"/>
      <x:c r="S68" s="131"/>
    </x:row>
    <x:row r="69">
      <x:c r="A69" s="132"/>
      <x:c r="B69" s="130"/>
      <x:c r="C69" s="130"/>
      <x:c r="D69" s="131"/>
      <x:c r="E69" s="148" t="str">
        <x:f>IF(A69="","",'Assumptions'!$B$6)</x:f>
      </x:c>
      <x:c r="F69" s="132"/>
      <x:c r="G69" s="134"/>
      <x:c r="H69" s="103" t="str">
        <x:f>IF(A69="","",MAX(0,E69-G69))</x:f>
      </x:c>
      <x:c r="I69" s="129"/>
      <x:c r="J69" s="134"/>
      <x:c r="K69" s="103" t="str">
        <x:f>IF(A69="","",MAX(0,H69-J69))</x:f>
      </x:c>
      <x:c r="L69" s="15" t="str">
        <x:f>IF(A69="","",IF(AND(F69="Approved",G69&gt;=E69),"WAIVED - CURRENT",IF(K69=0,"PAID - CURRENT",IF(J69&gt;0,"PARTIAL","PENDING"))))</x:f>
      </x:c>
      <x:c r="M69" s="132"/>
      <x:c r="N69" s="131"/>
      <x:c r="O69" s="15" t="str">
        <x:f>IF(A69="","",IF(AND(D69="Active",OR(L69="PAID - CURRENT",L69="WAIVED - CURRENT")),"YES","NO"))</x:f>
      </x:c>
      <x:c r="P69" s="132"/>
      <x:c r="Q69" s="130"/>
      <x:c r="R69" s="159"/>
      <x:c r="S69" s="131"/>
    </x:row>
    <x:row r="70">
      <x:c r="A70" s="132"/>
      <x:c r="B70" s="130"/>
      <x:c r="C70" s="130"/>
      <x:c r="D70" s="131"/>
      <x:c r="E70" s="148" t="str">
        <x:f>IF(A70="","",'Assumptions'!$B$6)</x:f>
      </x:c>
      <x:c r="F70" s="132"/>
      <x:c r="G70" s="134"/>
      <x:c r="H70" s="103" t="str">
        <x:f>IF(A70="","",MAX(0,E70-G70))</x:f>
      </x:c>
      <x:c r="I70" s="129"/>
      <x:c r="J70" s="134"/>
      <x:c r="K70" s="103" t="str">
        <x:f>IF(A70="","",MAX(0,H70-J70))</x:f>
      </x:c>
      <x:c r="L70" s="15" t="str">
        <x:f>IF(A70="","",IF(AND(F70="Approved",G70&gt;=E70),"WAIVED - CURRENT",IF(K70=0,"PAID - CURRENT",IF(J70&gt;0,"PARTIAL","PENDING"))))</x:f>
      </x:c>
      <x:c r="M70" s="132"/>
      <x:c r="N70" s="131"/>
      <x:c r="O70" s="15" t="str">
        <x:f>IF(A70="","",IF(AND(D70="Active",OR(L70="PAID - CURRENT",L70="WAIVED - CURRENT")),"YES","NO"))</x:f>
      </x:c>
      <x:c r="P70" s="132"/>
      <x:c r="Q70" s="130"/>
      <x:c r="R70" s="159"/>
      <x:c r="S70" s="131"/>
    </x:row>
    <x:row r="71">
      <x:c r="A71" s="132"/>
      <x:c r="B71" s="130"/>
      <x:c r="C71" s="130"/>
      <x:c r="D71" s="131"/>
      <x:c r="E71" s="148" t="str">
        <x:f>IF(A71="","",'Assumptions'!$B$6)</x:f>
      </x:c>
      <x:c r="F71" s="132"/>
      <x:c r="G71" s="134"/>
      <x:c r="H71" s="103" t="str">
        <x:f>IF(A71="","",MAX(0,E71-G71))</x:f>
      </x:c>
      <x:c r="I71" s="129"/>
      <x:c r="J71" s="134"/>
      <x:c r="K71" s="103" t="str">
        <x:f>IF(A71="","",MAX(0,H71-J71))</x:f>
      </x:c>
      <x:c r="L71" s="15" t="str">
        <x:f>IF(A71="","",IF(AND(F71="Approved",G71&gt;=E71),"WAIVED - CURRENT",IF(K71=0,"PAID - CURRENT",IF(J71&gt;0,"PARTIAL","PENDING"))))</x:f>
      </x:c>
      <x:c r="M71" s="132"/>
      <x:c r="N71" s="131"/>
      <x:c r="O71" s="15" t="str">
        <x:f>IF(A71="","",IF(AND(D71="Active",OR(L71="PAID - CURRENT",L71="WAIVED - CURRENT")),"YES","NO"))</x:f>
      </x:c>
      <x:c r="P71" s="132"/>
      <x:c r="Q71" s="130"/>
      <x:c r="R71" s="159"/>
      <x:c r="S71" s="131"/>
    </x:row>
    <x:row r="72">
      <x:c r="A72" s="132"/>
      <x:c r="B72" s="130"/>
      <x:c r="C72" s="130"/>
      <x:c r="D72" s="131"/>
      <x:c r="E72" s="148" t="str">
        <x:f>IF(A72="","",'Assumptions'!$B$6)</x:f>
      </x:c>
      <x:c r="F72" s="132"/>
      <x:c r="G72" s="134"/>
      <x:c r="H72" s="103" t="str">
        <x:f>IF(A72="","",MAX(0,E72-G72))</x:f>
      </x:c>
      <x:c r="I72" s="129"/>
      <x:c r="J72" s="134"/>
      <x:c r="K72" s="103" t="str">
        <x:f>IF(A72="","",MAX(0,H72-J72))</x:f>
      </x:c>
      <x:c r="L72" s="15" t="str">
        <x:f>IF(A72="","",IF(AND(F72="Approved",G72&gt;=E72),"WAIVED - CURRENT",IF(K72=0,"PAID - CURRENT",IF(J72&gt;0,"PARTIAL","PENDING"))))</x:f>
      </x:c>
      <x:c r="M72" s="132"/>
      <x:c r="N72" s="131"/>
      <x:c r="O72" s="15" t="str">
        <x:f>IF(A72="","",IF(AND(D72="Active",OR(L72="PAID - CURRENT",L72="WAIVED - CURRENT")),"YES","NO"))</x:f>
      </x:c>
      <x:c r="P72" s="132"/>
      <x:c r="Q72" s="130"/>
      <x:c r="R72" s="159"/>
      <x:c r="S72" s="131"/>
    </x:row>
    <x:row r="73">
      <x:c r="A73" s="132"/>
      <x:c r="B73" s="130"/>
      <x:c r="C73" s="130"/>
      <x:c r="D73" s="131"/>
      <x:c r="E73" s="148" t="str">
        <x:f>IF(A73="","",'Assumptions'!$B$6)</x:f>
      </x:c>
      <x:c r="F73" s="132"/>
      <x:c r="G73" s="134"/>
      <x:c r="H73" s="103" t="str">
        <x:f>IF(A73="","",MAX(0,E73-G73))</x:f>
      </x:c>
      <x:c r="I73" s="129"/>
      <x:c r="J73" s="134"/>
      <x:c r="K73" s="103" t="str">
        <x:f>IF(A73="","",MAX(0,H73-J73))</x:f>
      </x:c>
      <x:c r="L73" s="15" t="str">
        <x:f>IF(A73="","",IF(AND(F73="Approved",G73&gt;=E73),"WAIVED - CURRENT",IF(K73=0,"PAID - CURRENT",IF(J73&gt;0,"PARTIAL","PENDING"))))</x:f>
      </x:c>
      <x:c r="M73" s="132"/>
      <x:c r="N73" s="131"/>
      <x:c r="O73" s="15" t="str">
        <x:f>IF(A73="","",IF(AND(D73="Active",OR(L73="PAID - CURRENT",L73="WAIVED - CURRENT")),"YES","NO"))</x:f>
      </x:c>
      <x:c r="P73" s="132"/>
      <x:c r="Q73" s="130"/>
      <x:c r="R73" s="159"/>
      <x:c r="S73" s="131"/>
    </x:row>
    <x:row r="74">
      <x:c r="A74" s="132"/>
      <x:c r="B74" s="130"/>
      <x:c r="C74" s="130"/>
      <x:c r="D74" s="131"/>
      <x:c r="E74" s="148" t="str">
        <x:f>IF(A74="","",'Assumptions'!$B$6)</x:f>
      </x:c>
      <x:c r="F74" s="132"/>
      <x:c r="G74" s="134"/>
      <x:c r="H74" s="103" t="str">
        <x:f>IF(A74="","",MAX(0,E74-G74))</x:f>
      </x:c>
      <x:c r="I74" s="129"/>
      <x:c r="J74" s="134"/>
      <x:c r="K74" s="103" t="str">
        <x:f>IF(A74="","",MAX(0,H74-J74))</x:f>
      </x:c>
      <x:c r="L74" s="15" t="str">
        <x:f>IF(A74="","",IF(AND(F74="Approved",G74&gt;=E74),"WAIVED - CURRENT",IF(K74=0,"PAID - CURRENT",IF(J74&gt;0,"PARTIAL","PENDING"))))</x:f>
      </x:c>
      <x:c r="M74" s="132"/>
      <x:c r="N74" s="131"/>
      <x:c r="O74" s="15" t="str">
        <x:f>IF(A74="","",IF(AND(D74="Active",OR(L74="PAID - CURRENT",L74="WAIVED - CURRENT")),"YES","NO"))</x:f>
      </x:c>
      <x:c r="P74" s="132"/>
      <x:c r="Q74" s="130"/>
      <x:c r="R74" s="159"/>
      <x:c r="S74" s="131"/>
    </x:row>
    <x:row r="75">
      <x:c r="A75" s="132"/>
      <x:c r="B75" s="130"/>
      <x:c r="C75" s="130"/>
      <x:c r="D75" s="131"/>
      <x:c r="E75" s="148" t="str">
        <x:f>IF(A75="","",'Assumptions'!$B$6)</x:f>
      </x:c>
      <x:c r="F75" s="132"/>
      <x:c r="G75" s="134"/>
      <x:c r="H75" s="103" t="str">
        <x:f>IF(A75="","",MAX(0,E75-G75))</x:f>
      </x:c>
      <x:c r="I75" s="129"/>
      <x:c r="J75" s="134"/>
      <x:c r="K75" s="103" t="str">
        <x:f>IF(A75="","",MAX(0,H75-J75))</x:f>
      </x:c>
      <x:c r="L75" s="15" t="str">
        <x:f>IF(A75="","",IF(AND(F75="Approved",G75&gt;=E75),"WAIVED - CURRENT",IF(K75=0,"PAID - CURRENT",IF(J75&gt;0,"PARTIAL","PENDING"))))</x:f>
      </x:c>
      <x:c r="M75" s="132"/>
      <x:c r="N75" s="131"/>
      <x:c r="O75" s="15" t="str">
        <x:f>IF(A75="","",IF(AND(D75="Active",OR(L75="PAID - CURRENT",L75="WAIVED - CURRENT")),"YES","NO"))</x:f>
      </x:c>
      <x:c r="P75" s="132"/>
      <x:c r="Q75" s="130"/>
      <x:c r="R75" s="159"/>
      <x:c r="S75" s="131"/>
    </x:row>
    <x:row r="76">
      <x:c r="A76" s="132"/>
      <x:c r="B76" s="130"/>
      <x:c r="C76" s="130"/>
      <x:c r="D76" s="131"/>
      <x:c r="E76" s="148" t="str">
        <x:f>IF(A76="","",'Assumptions'!$B$6)</x:f>
      </x:c>
      <x:c r="F76" s="132"/>
      <x:c r="G76" s="134"/>
      <x:c r="H76" s="103" t="str">
        <x:f>IF(A76="","",MAX(0,E76-G76))</x:f>
      </x:c>
      <x:c r="I76" s="129"/>
      <x:c r="J76" s="134"/>
      <x:c r="K76" s="103" t="str">
        <x:f>IF(A76="","",MAX(0,H76-J76))</x:f>
      </x:c>
      <x:c r="L76" s="15" t="str">
        <x:f>IF(A76="","",IF(AND(F76="Approved",G76&gt;=E76),"WAIVED - CURRENT",IF(K76=0,"PAID - CURRENT",IF(J76&gt;0,"PARTIAL","PENDING"))))</x:f>
      </x:c>
      <x:c r="M76" s="132"/>
      <x:c r="N76" s="131"/>
      <x:c r="O76" s="15" t="str">
        <x:f>IF(A76="","",IF(AND(D76="Active",OR(L76="PAID - CURRENT",L76="WAIVED - CURRENT")),"YES","NO"))</x:f>
      </x:c>
      <x:c r="P76" s="132"/>
      <x:c r="Q76" s="130"/>
      <x:c r="R76" s="159"/>
      <x:c r="S76" s="131"/>
    </x:row>
    <x:row r="77">
      <x:c r="A77" s="132"/>
      <x:c r="B77" s="130"/>
      <x:c r="C77" s="130"/>
      <x:c r="D77" s="131"/>
      <x:c r="E77" s="148" t="str">
        <x:f>IF(A77="","",'Assumptions'!$B$6)</x:f>
      </x:c>
      <x:c r="F77" s="132"/>
      <x:c r="G77" s="134"/>
      <x:c r="H77" s="103" t="str">
        <x:f>IF(A77="","",MAX(0,E77-G77))</x:f>
      </x:c>
      <x:c r="I77" s="129"/>
      <x:c r="J77" s="134"/>
      <x:c r="K77" s="103" t="str">
        <x:f>IF(A77="","",MAX(0,H77-J77))</x:f>
      </x:c>
      <x:c r="L77" s="15" t="str">
        <x:f>IF(A77="","",IF(AND(F77="Approved",G77&gt;=E77),"WAIVED - CURRENT",IF(K77=0,"PAID - CURRENT",IF(J77&gt;0,"PARTIAL","PENDING"))))</x:f>
      </x:c>
      <x:c r="M77" s="132"/>
      <x:c r="N77" s="131"/>
      <x:c r="O77" s="15" t="str">
        <x:f>IF(A77="","",IF(AND(D77="Active",OR(L77="PAID - CURRENT",L77="WAIVED - CURRENT")),"YES","NO"))</x:f>
      </x:c>
      <x:c r="P77" s="132"/>
      <x:c r="Q77" s="130"/>
      <x:c r="R77" s="159"/>
      <x:c r="S77" s="131"/>
    </x:row>
    <x:row r="78">
      <x:c r="A78" s="132"/>
      <x:c r="B78" s="130"/>
      <x:c r="C78" s="130"/>
      <x:c r="D78" s="131"/>
      <x:c r="E78" s="148" t="str">
        <x:f>IF(A78="","",'Assumptions'!$B$6)</x:f>
      </x:c>
      <x:c r="F78" s="132"/>
      <x:c r="G78" s="134"/>
      <x:c r="H78" s="103" t="str">
        <x:f>IF(A78="","",MAX(0,E78-G78))</x:f>
      </x:c>
      <x:c r="I78" s="129"/>
      <x:c r="J78" s="134"/>
      <x:c r="K78" s="103" t="str">
        <x:f>IF(A78="","",MAX(0,H78-J78))</x:f>
      </x:c>
      <x:c r="L78" s="15" t="str">
        <x:f>IF(A78="","",IF(AND(F78="Approved",G78&gt;=E78),"WAIVED - CURRENT",IF(K78=0,"PAID - CURRENT",IF(J78&gt;0,"PARTIAL","PENDING"))))</x:f>
      </x:c>
      <x:c r="M78" s="132"/>
      <x:c r="N78" s="131"/>
      <x:c r="O78" s="15" t="str">
        <x:f>IF(A78="","",IF(AND(D78="Active",OR(L78="PAID - CURRENT",L78="WAIVED - CURRENT")),"YES","NO"))</x:f>
      </x:c>
      <x:c r="P78" s="132"/>
      <x:c r="Q78" s="130"/>
      <x:c r="R78" s="159"/>
      <x:c r="S78" s="131"/>
    </x:row>
    <x:row r="79">
      <x:c r="A79" s="132"/>
      <x:c r="B79" s="130"/>
      <x:c r="C79" s="130"/>
      <x:c r="D79" s="131"/>
      <x:c r="E79" s="148" t="str">
        <x:f>IF(A79="","",'Assumptions'!$B$6)</x:f>
      </x:c>
      <x:c r="F79" s="132"/>
      <x:c r="G79" s="134"/>
      <x:c r="H79" s="103" t="str">
        <x:f>IF(A79="","",MAX(0,E79-G79))</x:f>
      </x:c>
      <x:c r="I79" s="129"/>
      <x:c r="J79" s="134"/>
      <x:c r="K79" s="103" t="str">
        <x:f>IF(A79="","",MAX(0,H79-J79))</x:f>
      </x:c>
      <x:c r="L79" s="15" t="str">
        <x:f>IF(A79="","",IF(AND(F79="Approved",G79&gt;=E79),"WAIVED - CURRENT",IF(K79=0,"PAID - CURRENT",IF(J79&gt;0,"PARTIAL","PENDING"))))</x:f>
      </x:c>
      <x:c r="M79" s="132"/>
      <x:c r="N79" s="131"/>
      <x:c r="O79" s="15" t="str">
        <x:f>IF(A79="","",IF(AND(D79="Active",OR(L79="PAID - CURRENT",L79="WAIVED - CURRENT")),"YES","NO"))</x:f>
      </x:c>
      <x:c r="P79" s="132"/>
      <x:c r="Q79" s="130"/>
      <x:c r="R79" s="159"/>
      <x:c r="S79" s="131"/>
    </x:row>
    <x:row r="80">
      <x:c r="A80" s="132"/>
      <x:c r="B80" s="130"/>
      <x:c r="C80" s="130"/>
      <x:c r="D80" s="131"/>
      <x:c r="E80" s="148" t="str">
        <x:f>IF(A80="","",'Assumptions'!$B$6)</x:f>
      </x:c>
      <x:c r="F80" s="132"/>
      <x:c r="G80" s="134"/>
      <x:c r="H80" s="103" t="str">
        <x:f>IF(A80="","",MAX(0,E80-G80))</x:f>
      </x:c>
      <x:c r="I80" s="129"/>
      <x:c r="J80" s="134"/>
      <x:c r="K80" s="103" t="str">
        <x:f>IF(A80="","",MAX(0,H80-J80))</x:f>
      </x:c>
      <x:c r="L80" s="15" t="str">
        <x:f>IF(A80="","",IF(AND(F80="Approved",G80&gt;=E80),"WAIVED - CURRENT",IF(K80=0,"PAID - CURRENT",IF(J80&gt;0,"PARTIAL","PENDING"))))</x:f>
      </x:c>
      <x:c r="M80" s="132"/>
      <x:c r="N80" s="131"/>
      <x:c r="O80" s="15" t="str">
        <x:f>IF(A80="","",IF(AND(D80="Active",OR(L80="PAID - CURRENT",L80="WAIVED - CURRENT")),"YES","NO"))</x:f>
      </x:c>
      <x:c r="P80" s="132"/>
      <x:c r="Q80" s="130"/>
      <x:c r="R80" s="159"/>
      <x:c r="S80" s="131"/>
    </x:row>
    <x:row r="81">
      <x:c r="A81" s="132"/>
      <x:c r="B81" s="130"/>
      <x:c r="C81" s="130"/>
      <x:c r="D81" s="131"/>
      <x:c r="E81" s="148" t="str">
        <x:f>IF(A81="","",'Assumptions'!$B$6)</x:f>
      </x:c>
      <x:c r="F81" s="132"/>
      <x:c r="G81" s="134"/>
      <x:c r="H81" s="103" t="str">
        <x:f>IF(A81="","",MAX(0,E81-G81))</x:f>
      </x:c>
      <x:c r="I81" s="129"/>
      <x:c r="J81" s="134"/>
      <x:c r="K81" s="103" t="str">
        <x:f>IF(A81="","",MAX(0,H81-J81))</x:f>
      </x:c>
      <x:c r="L81" s="15" t="str">
        <x:f>IF(A81="","",IF(AND(F81="Approved",G81&gt;=E81),"WAIVED - CURRENT",IF(K81=0,"PAID - CURRENT",IF(J81&gt;0,"PARTIAL","PENDING"))))</x:f>
      </x:c>
      <x:c r="M81" s="132"/>
      <x:c r="N81" s="131"/>
      <x:c r="O81" s="15" t="str">
        <x:f>IF(A81="","",IF(AND(D81="Active",OR(L81="PAID - CURRENT",L81="WAIVED - CURRENT")),"YES","NO"))</x:f>
      </x:c>
      <x:c r="P81" s="132"/>
      <x:c r="Q81" s="130"/>
      <x:c r="R81" s="159"/>
      <x:c r="S81" s="131"/>
    </x:row>
    <x:row r="82">
      <x:c r="A82" s="132"/>
      <x:c r="B82" s="130"/>
      <x:c r="C82" s="130"/>
      <x:c r="D82" s="131"/>
      <x:c r="E82" s="148" t="str">
        <x:f>IF(A82="","",'Assumptions'!$B$6)</x:f>
      </x:c>
      <x:c r="F82" s="132"/>
      <x:c r="G82" s="134"/>
      <x:c r="H82" s="103" t="str">
        <x:f>IF(A82="","",MAX(0,E82-G82))</x:f>
      </x:c>
      <x:c r="I82" s="129"/>
      <x:c r="J82" s="134"/>
      <x:c r="K82" s="103" t="str">
        <x:f>IF(A82="","",MAX(0,H82-J82))</x:f>
      </x:c>
      <x:c r="L82" s="15" t="str">
        <x:f>IF(A82="","",IF(AND(F82="Approved",G82&gt;=E82),"WAIVED - CURRENT",IF(K82=0,"PAID - CURRENT",IF(J82&gt;0,"PARTIAL","PENDING"))))</x:f>
      </x:c>
      <x:c r="M82" s="132"/>
      <x:c r="N82" s="131"/>
      <x:c r="O82" s="15" t="str">
        <x:f>IF(A82="","",IF(AND(D82="Active",OR(L82="PAID - CURRENT",L82="WAIVED - CURRENT")),"YES","NO"))</x:f>
      </x:c>
      <x:c r="P82" s="132"/>
      <x:c r="Q82" s="130"/>
      <x:c r="R82" s="159"/>
      <x:c r="S82" s="131"/>
    </x:row>
    <x:row r="83">
      <x:c r="A83" s="132"/>
      <x:c r="B83" s="130"/>
      <x:c r="C83" s="130"/>
      <x:c r="D83" s="131"/>
      <x:c r="E83" s="148" t="str">
        <x:f>IF(A83="","",'Assumptions'!$B$6)</x:f>
      </x:c>
      <x:c r="F83" s="132"/>
      <x:c r="G83" s="134"/>
      <x:c r="H83" s="103" t="str">
        <x:f>IF(A83="","",MAX(0,E83-G83))</x:f>
      </x:c>
      <x:c r="I83" s="129"/>
      <x:c r="J83" s="134"/>
      <x:c r="K83" s="103" t="str">
        <x:f>IF(A83="","",MAX(0,H83-J83))</x:f>
      </x:c>
      <x:c r="L83" s="15" t="str">
        <x:f>IF(A83="","",IF(AND(F83="Approved",G83&gt;=E83),"WAIVED - CURRENT",IF(K83=0,"PAID - CURRENT",IF(J83&gt;0,"PARTIAL","PENDING"))))</x:f>
      </x:c>
      <x:c r="M83" s="132"/>
      <x:c r="N83" s="131"/>
      <x:c r="O83" s="15" t="str">
        <x:f>IF(A83="","",IF(AND(D83="Active",OR(L83="PAID - CURRENT",L83="WAIVED - CURRENT")),"YES","NO"))</x:f>
      </x:c>
      <x:c r="P83" s="132"/>
      <x:c r="Q83" s="130"/>
      <x:c r="R83" s="159"/>
      <x:c r="S83" s="131"/>
    </x:row>
    <x:row r="84">
      <x:c r="A84" s="132"/>
      <x:c r="B84" s="130"/>
      <x:c r="C84" s="130"/>
      <x:c r="D84" s="131"/>
      <x:c r="E84" s="148" t="str">
        <x:f>IF(A84="","",'Assumptions'!$B$6)</x:f>
      </x:c>
      <x:c r="F84" s="132"/>
      <x:c r="G84" s="134"/>
      <x:c r="H84" s="103" t="str">
        <x:f>IF(A84="","",MAX(0,E84-G84))</x:f>
      </x:c>
      <x:c r="I84" s="129"/>
      <x:c r="J84" s="134"/>
      <x:c r="K84" s="103" t="str">
        <x:f>IF(A84="","",MAX(0,H84-J84))</x:f>
      </x:c>
      <x:c r="L84" s="15" t="str">
        <x:f>IF(A84="","",IF(AND(F84="Approved",G84&gt;=E84),"WAIVED - CURRENT",IF(K84=0,"PAID - CURRENT",IF(J84&gt;0,"PARTIAL","PENDING"))))</x:f>
      </x:c>
      <x:c r="M84" s="132"/>
      <x:c r="N84" s="131"/>
      <x:c r="O84" s="15" t="str">
        <x:f>IF(A84="","",IF(AND(D84="Active",OR(L84="PAID - CURRENT",L84="WAIVED - CURRENT")),"YES","NO"))</x:f>
      </x:c>
      <x:c r="P84" s="132"/>
      <x:c r="Q84" s="130"/>
      <x:c r="R84" s="159"/>
      <x:c r="S84" s="131"/>
    </x:row>
    <x:row r="85">
      <x:c r="A85" s="132"/>
      <x:c r="B85" s="130"/>
      <x:c r="C85" s="130"/>
      <x:c r="D85" s="131"/>
      <x:c r="E85" s="148" t="str">
        <x:f>IF(A85="","",'Assumptions'!$B$6)</x:f>
      </x:c>
      <x:c r="F85" s="132"/>
      <x:c r="G85" s="134"/>
      <x:c r="H85" s="103" t="str">
        <x:f>IF(A85="","",MAX(0,E85-G85))</x:f>
      </x:c>
      <x:c r="I85" s="129"/>
      <x:c r="J85" s="134"/>
      <x:c r="K85" s="103" t="str">
        <x:f>IF(A85="","",MAX(0,H85-J85))</x:f>
      </x:c>
      <x:c r="L85" s="15" t="str">
        <x:f>IF(A85="","",IF(AND(F85="Approved",G85&gt;=E85),"WAIVED - CURRENT",IF(K85=0,"PAID - CURRENT",IF(J85&gt;0,"PARTIAL","PENDING"))))</x:f>
      </x:c>
      <x:c r="M85" s="132"/>
      <x:c r="N85" s="131"/>
      <x:c r="O85" s="15" t="str">
        <x:f>IF(A85="","",IF(AND(D85="Active",OR(L85="PAID - CURRENT",L85="WAIVED - CURRENT")),"YES","NO"))</x:f>
      </x:c>
      <x:c r="P85" s="132"/>
      <x:c r="Q85" s="130"/>
      <x:c r="R85" s="159"/>
      <x:c r="S85" s="131"/>
    </x:row>
    <x:row r="86">
      <x:c r="A86" s="132"/>
      <x:c r="B86" s="130"/>
      <x:c r="C86" s="130"/>
      <x:c r="D86" s="131"/>
      <x:c r="E86" s="148" t="str">
        <x:f>IF(A86="","",'Assumptions'!$B$6)</x:f>
      </x:c>
      <x:c r="F86" s="132"/>
      <x:c r="G86" s="134"/>
      <x:c r="H86" s="103" t="str">
        <x:f>IF(A86="","",MAX(0,E86-G86))</x:f>
      </x:c>
      <x:c r="I86" s="129"/>
      <x:c r="J86" s="134"/>
      <x:c r="K86" s="103" t="str">
        <x:f>IF(A86="","",MAX(0,H86-J86))</x:f>
      </x:c>
      <x:c r="L86" s="15" t="str">
        <x:f>IF(A86="","",IF(AND(F86="Approved",G86&gt;=E86),"WAIVED - CURRENT",IF(K86=0,"PAID - CURRENT",IF(J86&gt;0,"PARTIAL","PENDING"))))</x:f>
      </x:c>
      <x:c r="M86" s="132"/>
      <x:c r="N86" s="131"/>
      <x:c r="O86" s="15" t="str">
        <x:f>IF(A86="","",IF(AND(D86="Active",OR(L86="PAID - CURRENT",L86="WAIVED - CURRENT")),"YES","NO"))</x:f>
      </x:c>
      <x:c r="P86" s="132"/>
      <x:c r="Q86" s="130"/>
      <x:c r="R86" s="159"/>
      <x:c r="S86" s="131"/>
    </x:row>
    <x:row r="87">
      <x:c r="A87" s="132"/>
      <x:c r="B87" s="130"/>
      <x:c r="C87" s="130"/>
      <x:c r="D87" s="131"/>
      <x:c r="E87" s="148" t="str">
        <x:f>IF(A87="","",'Assumptions'!$B$6)</x:f>
      </x:c>
      <x:c r="F87" s="132"/>
      <x:c r="G87" s="134"/>
      <x:c r="H87" s="103" t="str">
        <x:f>IF(A87="","",MAX(0,E87-G87))</x:f>
      </x:c>
      <x:c r="I87" s="129"/>
      <x:c r="J87" s="134"/>
      <x:c r="K87" s="103" t="str">
        <x:f>IF(A87="","",MAX(0,H87-J87))</x:f>
      </x:c>
      <x:c r="L87" s="15" t="str">
        <x:f>IF(A87="","",IF(AND(F87="Approved",G87&gt;=E87),"WAIVED - CURRENT",IF(K87=0,"PAID - CURRENT",IF(J87&gt;0,"PARTIAL","PENDING"))))</x:f>
      </x:c>
      <x:c r="M87" s="132"/>
      <x:c r="N87" s="131"/>
      <x:c r="O87" s="15" t="str">
        <x:f>IF(A87="","",IF(AND(D87="Active",OR(L87="PAID - CURRENT",L87="WAIVED - CURRENT")),"YES","NO"))</x:f>
      </x:c>
      <x:c r="P87" s="132"/>
      <x:c r="Q87" s="130"/>
      <x:c r="R87" s="159"/>
      <x:c r="S87" s="131"/>
    </x:row>
    <x:row r="88">
      <x:c r="A88" s="132"/>
      <x:c r="B88" s="130"/>
      <x:c r="C88" s="130"/>
      <x:c r="D88" s="131"/>
      <x:c r="E88" s="148" t="str">
        <x:f>IF(A88="","",'Assumptions'!$B$6)</x:f>
      </x:c>
      <x:c r="F88" s="132"/>
      <x:c r="G88" s="134"/>
      <x:c r="H88" s="103" t="str">
        <x:f>IF(A88="","",MAX(0,E88-G88))</x:f>
      </x:c>
      <x:c r="I88" s="129"/>
      <x:c r="J88" s="134"/>
      <x:c r="K88" s="103" t="str">
        <x:f>IF(A88="","",MAX(0,H88-J88))</x:f>
      </x:c>
      <x:c r="L88" s="15" t="str">
        <x:f>IF(A88="","",IF(AND(F88="Approved",G88&gt;=E88),"WAIVED - CURRENT",IF(K88=0,"PAID - CURRENT",IF(J88&gt;0,"PARTIAL","PENDING"))))</x:f>
      </x:c>
      <x:c r="M88" s="132"/>
      <x:c r="N88" s="131"/>
      <x:c r="O88" s="15" t="str">
        <x:f>IF(A88="","",IF(AND(D88="Active",OR(L88="PAID - CURRENT",L88="WAIVED - CURRENT")),"YES","NO"))</x:f>
      </x:c>
      <x:c r="P88" s="132"/>
      <x:c r="Q88" s="130"/>
      <x:c r="R88" s="159"/>
      <x:c r="S88" s="131"/>
    </x:row>
    <x:row r="89">
      <x:c r="A89" s="132"/>
      <x:c r="B89" s="130"/>
      <x:c r="C89" s="130"/>
      <x:c r="D89" s="131"/>
      <x:c r="E89" s="148" t="str">
        <x:f>IF(A89="","",'Assumptions'!$B$6)</x:f>
      </x:c>
      <x:c r="F89" s="132"/>
      <x:c r="G89" s="134"/>
      <x:c r="H89" s="103" t="str">
        <x:f>IF(A89="","",MAX(0,E89-G89))</x:f>
      </x:c>
      <x:c r="I89" s="129"/>
      <x:c r="J89" s="134"/>
      <x:c r="K89" s="103" t="str">
        <x:f>IF(A89="","",MAX(0,H89-J89))</x:f>
      </x:c>
      <x:c r="L89" s="15" t="str">
        <x:f>IF(A89="","",IF(AND(F89="Approved",G89&gt;=E89),"WAIVED - CURRENT",IF(K89=0,"PAID - CURRENT",IF(J89&gt;0,"PARTIAL","PENDING"))))</x:f>
      </x:c>
      <x:c r="M89" s="132"/>
      <x:c r="N89" s="131"/>
      <x:c r="O89" s="15" t="str">
        <x:f>IF(A89="","",IF(AND(D89="Active",OR(L89="PAID - CURRENT",L89="WAIVED - CURRENT")),"YES","NO"))</x:f>
      </x:c>
      <x:c r="P89" s="132"/>
      <x:c r="Q89" s="130"/>
      <x:c r="R89" s="159"/>
      <x:c r="S89" s="131"/>
    </x:row>
    <x:row r="90">
      <x:c r="A90" s="132"/>
      <x:c r="B90" s="130"/>
      <x:c r="C90" s="130"/>
      <x:c r="D90" s="131"/>
      <x:c r="E90" s="148" t="str">
        <x:f>IF(A90="","",'Assumptions'!$B$6)</x:f>
      </x:c>
      <x:c r="F90" s="132"/>
      <x:c r="G90" s="134"/>
      <x:c r="H90" s="103" t="str">
        <x:f>IF(A90="","",MAX(0,E90-G90))</x:f>
      </x:c>
      <x:c r="I90" s="129"/>
      <x:c r="J90" s="134"/>
      <x:c r="K90" s="103" t="str">
        <x:f>IF(A90="","",MAX(0,H90-J90))</x:f>
      </x:c>
      <x:c r="L90" s="15" t="str">
        <x:f>IF(A90="","",IF(AND(F90="Approved",G90&gt;=E90),"WAIVED - CURRENT",IF(K90=0,"PAID - CURRENT",IF(J90&gt;0,"PARTIAL","PENDING"))))</x:f>
      </x:c>
      <x:c r="M90" s="132"/>
      <x:c r="N90" s="131"/>
      <x:c r="O90" s="15" t="str">
        <x:f>IF(A90="","",IF(AND(D90="Active",OR(L90="PAID - CURRENT",L90="WAIVED - CURRENT")),"YES","NO"))</x:f>
      </x:c>
      <x:c r="P90" s="132"/>
      <x:c r="Q90" s="130"/>
      <x:c r="R90" s="159"/>
      <x:c r="S90" s="131"/>
    </x:row>
    <x:row r="91">
      <x:c r="A91" s="132"/>
      <x:c r="B91" s="130"/>
      <x:c r="C91" s="130"/>
      <x:c r="D91" s="131"/>
      <x:c r="E91" s="148" t="str">
        <x:f>IF(A91="","",'Assumptions'!$B$6)</x:f>
      </x:c>
      <x:c r="F91" s="132"/>
      <x:c r="G91" s="134"/>
      <x:c r="H91" s="103" t="str">
        <x:f>IF(A91="","",MAX(0,E91-G91))</x:f>
      </x:c>
      <x:c r="I91" s="129"/>
      <x:c r="J91" s="134"/>
      <x:c r="K91" s="103" t="str">
        <x:f>IF(A91="","",MAX(0,H91-J91))</x:f>
      </x:c>
      <x:c r="L91" s="15" t="str">
        <x:f>IF(A91="","",IF(AND(F91="Approved",G91&gt;=E91),"WAIVED - CURRENT",IF(K91=0,"PAID - CURRENT",IF(J91&gt;0,"PARTIAL","PENDING"))))</x:f>
      </x:c>
      <x:c r="M91" s="132"/>
      <x:c r="N91" s="131"/>
      <x:c r="O91" s="15" t="str">
        <x:f>IF(A91="","",IF(AND(D91="Active",OR(L91="PAID - CURRENT",L91="WAIVED - CURRENT")),"YES","NO"))</x:f>
      </x:c>
      <x:c r="P91" s="132"/>
      <x:c r="Q91" s="130"/>
      <x:c r="R91" s="159"/>
      <x:c r="S91" s="131"/>
    </x:row>
    <x:row r="92">
      <x:c r="A92" s="132"/>
      <x:c r="B92" s="130"/>
      <x:c r="C92" s="130"/>
      <x:c r="D92" s="131"/>
      <x:c r="E92" s="148" t="str">
        <x:f>IF(A92="","",'Assumptions'!$B$6)</x:f>
      </x:c>
      <x:c r="F92" s="132"/>
      <x:c r="G92" s="134"/>
      <x:c r="H92" s="103" t="str">
        <x:f>IF(A92="","",MAX(0,E92-G92))</x:f>
      </x:c>
      <x:c r="I92" s="129"/>
      <x:c r="J92" s="134"/>
      <x:c r="K92" s="103" t="str">
        <x:f>IF(A92="","",MAX(0,H92-J92))</x:f>
      </x:c>
      <x:c r="L92" s="15" t="str">
        <x:f>IF(A92="","",IF(AND(F92="Approved",G92&gt;=E92),"WAIVED - CURRENT",IF(K92=0,"PAID - CURRENT",IF(J92&gt;0,"PARTIAL","PENDING"))))</x:f>
      </x:c>
      <x:c r="M92" s="132"/>
      <x:c r="N92" s="131"/>
      <x:c r="O92" s="15" t="str">
        <x:f>IF(A92="","",IF(AND(D92="Active",OR(L92="PAID - CURRENT",L92="WAIVED - CURRENT")),"YES","NO"))</x:f>
      </x:c>
      <x:c r="P92" s="132"/>
      <x:c r="Q92" s="130"/>
      <x:c r="R92" s="159"/>
      <x:c r="S92" s="131"/>
    </x:row>
    <x:row r="93">
      <x:c r="A93" s="132"/>
      <x:c r="B93" s="130"/>
      <x:c r="C93" s="130"/>
      <x:c r="D93" s="131"/>
      <x:c r="E93" s="148" t="str">
        <x:f>IF(A93="","",'Assumptions'!$B$6)</x:f>
      </x:c>
      <x:c r="F93" s="132"/>
      <x:c r="G93" s="134"/>
      <x:c r="H93" s="103" t="str">
        <x:f>IF(A93="","",MAX(0,E93-G93))</x:f>
      </x:c>
      <x:c r="I93" s="129"/>
      <x:c r="J93" s="134"/>
      <x:c r="K93" s="103" t="str">
        <x:f>IF(A93="","",MAX(0,H93-J93))</x:f>
      </x:c>
      <x:c r="L93" s="15" t="str">
        <x:f>IF(A93="","",IF(AND(F93="Approved",G93&gt;=E93),"WAIVED - CURRENT",IF(K93=0,"PAID - CURRENT",IF(J93&gt;0,"PARTIAL","PENDING"))))</x:f>
      </x:c>
      <x:c r="M93" s="132"/>
      <x:c r="N93" s="131"/>
      <x:c r="O93" s="15" t="str">
        <x:f>IF(A93="","",IF(AND(D93="Active",OR(L93="PAID - CURRENT",L93="WAIVED - CURRENT")),"YES","NO"))</x:f>
      </x:c>
      <x:c r="P93" s="132"/>
      <x:c r="Q93" s="130"/>
      <x:c r="R93" s="159"/>
      <x:c r="S93" s="131"/>
    </x:row>
    <x:row r="94">
      <x:c r="A94" s="132"/>
      <x:c r="B94" s="130"/>
      <x:c r="C94" s="130"/>
      <x:c r="D94" s="131"/>
      <x:c r="E94" s="148" t="str">
        <x:f>IF(A94="","",'Assumptions'!$B$6)</x:f>
      </x:c>
      <x:c r="F94" s="132"/>
      <x:c r="G94" s="134"/>
      <x:c r="H94" s="103" t="str">
        <x:f>IF(A94="","",MAX(0,E94-G94))</x:f>
      </x:c>
      <x:c r="I94" s="129"/>
      <x:c r="J94" s="134"/>
      <x:c r="K94" s="103" t="str">
        <x:f>IF(A94="","",MAX(0,H94-J94))</x:f>
      </x:c>
      <x:c r="L94" s="15" t="str">
        <x:f>IF(A94="","",IF(AND(F94="Approved",G94&gt;=E94),"WAIVED - CURRENT",IF(K94=0,"PAID - CURRENT",IF(J94&gt;0,"PARTIAL","PENDING"))))</x:f>
      </x:c>
      <x:c r="M94" s="132"/>
      <x:c r="N94" s="131"/>
      <x:c r="O94" s="15" t="str">
        <x:f>IF(A94="","",IF(AND(D94="Active",OR(L94="PAID - CURRENT",L94="WAIVED - CURRENT")),"YES","NO"))</x:f>
      </x:c>
      <x:c r="P94" s="132"/>
      <x:c r="Q94" s="130"/>
      <x:c r="R94" s="159"/>
      <x:c r="S94" s="131"/>
    </x:row>
    <x:row r="95">
      <x:c r="A95" s="132"/>
      <x:c r="B95" s="130"/>
      <x:c r="C95" s="130"/>
      <x:c r="D95" s="131"/>
      <x:c r="E95" s="148" t="str">
        <x:f>IF(A95="","",'Assumptions'!$B$6)</x:f>
      </x:c>
      <x:c r="F95" s="132"/>
      <x:c r="G95" s="134"/>
      <x:c r="H95" s="103" t="str">
        <x:f>IF(A95="","",MAX(0,E95-G95))</x:f>
      </x:c>
      <x:c r="I95" s="129"/>
      <x:c r="J95" s="134"/>
      <x:c r="K95" s="103" t="str">
        <x:f>IF(A95="","",MAX(0,H95-J95))</x:f>
      </x:c>
      <x:c r="L95" s="15" t="str">
        <x:f>IF(A95="","",IF(AND(F95="Approved",G95&gt;=E95),"WAIVED - CURRENT",IF(K95=0,"PAID - CURRENT",IF(J95&gt;0,"PARTIAL","PENDING"))))</x:f>
      </x:c>
      <x:c r="M95" s="132"/>
      <x:c r="N95" s="131"/>
      <x:c r="O95" s="15" t="str">
        <x:f>IF(A95="","",IF(AND(D95="Active",OR(L95="PAID - CURRENT",L95="WAIVED - CURRENT")),"YES","NO"))</x:f>
      </x:c>
      <x:c r="P95" s="132"/>
      <x:c r="Q95" s="130"/>
      <x:c r="R95" s="159"/>
      <x:c r="S95" s="131"/>
    </x:row>
    <x:row r="96">
      <x:c r="A96" s="132"/>
      <x:c r="B96" s="130"/>
      <x:c r="C96" s="130"/>
      <x:c r="D96" s="131"/>
      <x:c r="E96" s="148" t="str">
        <x:f>IF(A96="","",'Assumptions'!$B$6)</x:f>
      </x:c>
      <x:c r="F96" s="132"/>
      <x:c r="G96" s="134"/>
      <x:c r="H96" s="103" t="str">
        <x:f>IF(A96="","",MAX(0,E96-G96))</x:f>
      </x:c>
      <x:c r="I96" s="129"/>
      <x:c r="J96" s="134"/>
      <x:c r="K96" s="103" t="str">
        <x:f>IF(A96="","",MAX(0,H96-J96))</x:f>
      </x:c>
      <x:c r="L96" s="15" t="str">
        <x:f>IF(A96="","",IF(AND(F96="Approved",G96&gt;=E96),"WAIVED - CURRENT",IF(K96=0,"PAID - CURRENT",IF(J96&gt;0,"PARTIAL","PENDING"))))</x:f>
      </x:c>
      <x:c r="M96" s="132"/>
      <x:c r="N96" s="131"/>
      <x:c r="O96" s="15" t="str">
        <x:f>IF(A96="","",IF(AND(D96="Active",OR(L96="PAID - CURRENT",L96="WAIVED - CURRENT")),"YES","NO"))</x:f>
      </x:c>
      <x:c r="P96" s="132"/>
      <x:c r="Q96" s="130"/>
      <x:c r="R96" s="159"/>
      <x:c r="S96" s="131"/>
    </x:row>
    <x:row r="97">
      <x:c r="A97" s="132"/>
      <x:c r="B97" s="130"/>
      <x:c r="C97" s="130"/>
      <x:c r="D97" s="131"/>
      <x:c r="E97" s="148" t="str">
        <x:f>IF(A97="","",'Assumptions'!$B$6)</x:f>
      </x:c>
      <x:c r="F97" s="132"/>
      <x:c r="G97" s="134"/>
      <x:c r="H97" s="103" t="str">
        <x:f>IF(A97="","",MAX(0,E97-G97))</x:f>
      </x:c>
      <x:c r="I97" s="129"/>
      <x:c r="J97" s="134"/>
      <x:c r="K97" s="103" t="str">
        <x:f>IF(A97="","",MAX(0,H97-J97))</x:f>
      </x:c>
      <x:c r="L97" s="15" t="str">
        <x:f>IF(A97="","",IF(AND(F97="Approved",G97&gt;=E97),"WAIVED - CURRENT",IF(K97=0,"PAID - CURRENT",IF(J97&gt;0,"PARTIAL","PENDING"))))</x:f>
      </x:c>
      <x:c r="M97" s="132"/>
      <x:c r="N97" s="131"/>
      <x:c r="O97" s="15" t="str">
        <x:f>IF(A97="","",IF(AND(D97="Active",OR(L97="PAID - CURRENT",L97="WAIVED - CURRENT")),"YES","NO"))</x:f>
      </x:c>
      <x:c r="P97" s="132"/>
      <x:c r="Q97" s="130"/>
      <x:c r="R97" s="159"/>
      <x:c r="S97" s="131"/>
    </x:row>
    <x:row r="98">
      <x:c r="A98" s="132"/>
      <x:c r="B98" s="130"/>
      <x:c r="C98" s="130"/>
      <x:c r="D98" s="131"/>
      <x:c r="E98" s="148" t="str">
        <x:f>IF(A98="","",'Assumptions'!$B$6)</x:f>
      </x:c>
      <x:c r="F98" s="132"/>
      <x:c r="G98" s="134"/>
      <x:c r="H98" s="103" t="str">
        <x:f>IF(A98="","",MAX(0,E98-G98))</x:f>
      </x:c>
      <x:c r="I98" s="129"/>
      <x:c r="J98" s="134"/>
      <x:c r="K98" s="103" t="str">
        <x:f>IF(A98="","",MAX(0,H98-J98))</x:f>
      </x:c>
      <x:c r="L98" s="15" t="str">
        <x:f>IF(A98="","",IF(AND(F98="Approved",G98&gt;=E98),"WAIVED - CURRENT",IF(K98=0,"PAID - CURRENT",IF(J98&gt;0,"PARTIAL","PENDING"))))</x:f>
      </x:c>
      <x:c r="M98" s="132"/>
      <x:c r="N98" s="131"/>
      <x:c r="O98" s="15" t="str">
        <x:f>IF(A98="","",IF(AND(D98="Active",OR(L98="PAID - CURRENT",L98="WAIVED - CURRENT")),"YES","NO"))</x:f>
      </x:c>
      <x:c r="P98" s="132"/>
      <x:c r="Q98" s="130"/>
      <x:c r="R98" s="159"/>
      <x:c r="S98" s="131"/>
    </x:row>
    <x:row r="99">
      <x:c r="A99" s="132"/>
      <x:c r="B99" s="130"/>
      <x:c r="C99" s="130"/>
      <x:c r="D99" s="131"/>
      <x:c r="E99" s="148" t="str">
        <x:f>IF(A99="","",'Assumptions'!$B$6)</x:f>
      </x:c>
      <x:c r="F99" s="132"/>
      <x:c r="G99" s="134"/>
      <x:c r="H99" s="103" t="str">
        <x:f>IF(A99="","",MAX(0,E99-G99))</x:f>
      </x:c>
      <x:c r="I99" s="129"/>
      <x:c r="J99" s="134"/>
      <x:c r="K99" s="103" t="str">
        <x:f>IF(A99="","",MAX(0,H99-J99))</x:f>
      </x:c>
      <x:c r="L99" s="15" t="str">
        <x:f>IF(A99="","",IF(AND(F99="Approved",G99&gt;=E99),"WAIVED - CURRENT",IF(K99=0,"PAID - CURRENT",IF(J99&gt;0,"PARTIAL","PENDING"))))</x:f>
      </x:c>
      <x:c r="M99" s="132"/>
      <x:c r="N99" s="131"/>
      <x:c r="O99" s="15" t="str">
        <x:f>IF(A99="","",IF(AND(D99="Active",OR(L99="PAID - CURRENT",L99="WAIVED - CURRENT")),"YES","NO"))</x:f>
      </x:c>
      <x:c r="P99" s="132"/>
      <x:c r="Q99" s="130"/>
      <x:c r="R99" s="159"/>
      <x:c r="S99" s="131"/>
    </x:row>
    <x:row r="100">
      <x:c r="A100" s="132"/>
      <x:c r="B100" s="130"/>
      <x:c r="C100" s="130"/>
      <x:c r="D100" s="131"/>
      <x:c r="E100" s="148" t="str">
        <x:f>IF(A100="","",'Assumptions'!$B$6)</x:f>
      </x:c>
      <x:c r="F100" s="132"/>
      <x:c r="G100" s="134"/>
      <x:c r="H100" s="103" t="str">
        <x:f>IF(A100="","",MAX(0,E100-G100))</x:f>
      </x:c>
      <x:c r="I100" s="129"/>
      <x:c r="J100" s="134"/>
      <x:c r="K100" s="103" t="str">
        <x:f>IF(A100="","",MAX(0,H100-J100))</x:f>
      </x:c>
      <x:c r="L100" s="15" t="str">
        <x:f>IF(A100="","",IF(AND(F100="Approved",G100&gt;=E100),"WAIVED - CURRENT",IF(K100=0,"PAID - CURRENT",IF(J100&gt;0,"PARTIAL","PENDING"))))</x:f>
      </x:c>
      <x:c r="M100" s="132"/>
      <x:c r="N100" s="131"/>
      <x:c r="O100" s="15" t="str">
        <x:f>IF(A100="","",IF(AND(D100="Active",OR(L100="PAID - CURRENT",L100="WAIVED - CURRENT")),"YES","NO"))</x:f>
      </x:c>
      <x:c r="P100" s="132"/>
      <x:c r="Q100" s="130"/>
      <x:c r="R100" s="159"/>
      <x:c r="S100" s="131"/>
    </x:row>
    <x:row r="101">
      <x:c r="A101" s="132"/>
      <x:c r="B101" s="130"/>
      <x:c r="C101" s="130"/>
      <x:c r="D101" s="131"/>
      <x:c r="E101" s="148" t="str">
        <x:f>IF(A101="","",'Assumptions'!$B$6)</x:f>
      </x:c>
      <x:c r="F101" s="132"/>
      <x:c r="G101" s="134"/>
      <x:c r="H101" s="103" t="str">
        <x:f>IF(A101="","",MAX(0,E101-G101))</x:f>
      </x:c>
      <x:c r="I101" s="129"/>
      <x:c r="J101" s="134"/>
      <x:c r="K101" s="103" t="str">
        <x:f>IF(A101="","",MAX(0,H101-J101))</x:f>
      </x:c>
      <x:c r="L101" s="15" t="str">
        <x:f>IF(A101="","",IF(AND(F101="Approved",G101&gt;=E101),"WAIVED - CURRENT",IF(K101=0,"PAID - CURRENT",IF(J101&gt;0,"PARTIAL","PENDING"))))</x:f>
      </x:c>
      <x:c r="M101" s="132"/>
      <x:c r="N101" s="131"/>
      <x:c r="O101" s="15" t="str">
        <x:f>IF(A101="","",IF(AND(D101="Active",OR(L101="PAID - CURRENT",L101="WAIVED - CURRENT")),"YES","NO"))</x:f>
      </x:c>
      <x:c r="P101" s="132"/>
      <x:c r="Q101" s="130"/>
      <x:c r="R101" s="159"/>
      <x:c r="S101" s="131"/>
    </x:row>
    <x:row r="102">
      <x:c r="A102" s="132"/>
      <x:c r="B102" s="130"/>
      <x:c r="C102" s="130"/>
      <x:c r="D102" s="131"/>
      <x:c r="E102" s="148" t="str">
        <x:f>IF(A102="","",'Assumptions'!$B$6)</x:f>
      </x:c>
      <x:c r="F102" s="132"/>
      <x:c r="G102" s="134"/>
      <x:c r="H102" s="103" t="str">
        <x:f>IF(A102="","",MAX(0,E102-G102))</x:f>
      </x:c>
      <x:c r="I102" s="129"/>
      <x:c r="J102" s="134"/>
      <x:c r="K102" s="103" t="str">
        <x:f>IF(A102="","",MAX(0,H102-J102))</x:f>
      </x:c>
      <x:c r="L102" s="15" t="str">
        <x:f>IF(A102="","",IF(AND(F102="Approved",G102&gt;=E102),"WAIVED - CURRENT",IF(K102=0,"PAID - CURRENT",IF(J102&gt;0,"PARTIAL","PENDING"))))</x:f>
      </x:c>
      <x:c r="M102" s="132"/>
      <x:c r="N102" s="131"/>
      <x:c r="O102" s="15" t="str">
        <x:f>IF(A102="","",IF(AND(D102="Active",OR(L102="PAID - CURRENT",L102="WAIVED - CURRENT")),"YES","NO"))</x:f>
      </x:c>
      <x:c r="P102" s="132"/>
      <x:c r="Q102" s="130"/>
      <x:c r="R102" s="159"/>
      <x:c r="S102" s="131"/>
    </x:row>
    <x:row r="103">
      <x:c r="A103" s="132"/>
      <x:c r="B103" s="130"/>
      <x:c r="C103" s="130"/>
      <x:c r="D103" s="131"/>
      <x:c r="E103" s="148" t="str">
        <x:f>IF(A103="","",'Assumptions'!$B$6)</x:f>
      </x:c>
      <x:c r="F103" s="132"/>
      <x:c r="G103" s="134"/>
      <x:c r="H103" s="103" t="str">
        <x:f>IF(A103="","",MAX(0,E103-G103))</x:f>
      </x:c>
      <x:c r="I103" s="129"/>
      <x:c r="J103" s="134"/>
      <x:c r="K103" s="103" t="str">
        <x:f>IF(A103="","",MAX(0,H103-J103))</x:f>
      </x:c>
      <x:c r="L103" s="15" t="str">
        <x:f>IF(A103="","",IF(AND(F103="Approved",G103&gt;=E103),"WAIVED - CURRENT",IF(K103=0,"PAID - CURRENT",IF(J103&gt;0,"PARTIAL","PENDING"))))</x:f>
      </x:c>
      <x:c r="M103" s="132"/>
      <x:c r="N103" s="131"/>
      <x:c r="O103" s="15" t="str">
        <x:f>IF(A103="","",IF(AND(D103="Active",OR(L103="PAID - CURRENT",L103="WAIVED - CURRENT")),"YES","NO"))</x:f>
      </x:c>
      <x:c r="P103" s="132"/>
      <x:c r="Q103" s="130"/>
      <x:c r="R103" s="159"/>
      <x:c r="S103" s="131"/>
    </x:row>
    <x:row r="104">
      <x:c r="A104" s="132"/>
      <x:c r="B104" s="130"/>
      <x:c r="C104" s="130"/>
      <x:c r="D104" s="131"/>
      <x:c r="E104" s="148" t="str">
        <x:f>IF(A104="","",'Assumptions'!$B$6)</x:f>
      </x:c>
      <x:c r="F104" s="132"/>
      <x:c r="G104" s="134"/>
      <x:c r="H104" s="103" t="str">
        <x:f>IF(A104="","",MAX(0,E104-G104))</x:f>
      </x:c>
      <x:c r="I104" s="129"/>
      <x:c r="J104" s="134"/>
      <x:c r="K104" s="103" t="str">
        <x:f>IF(A104="","",MAX(0,H104-J104))</x:f>
      </x:c>
      <x:c r="L104" s="15" t="str">
        <x:f>IF(A104="","",IF(AND(F104="Approved",G104&gt;=E104),"WAIVED - CURRENT",IF(K104=0,"PAID - CURRENT",IF(J104&gt;0,"PARTIAL","PENDING"))))</x:f>
      </x:c>
      <x:c r="M104" s="132"/>
      <x:c r="N104" s="131"/>
      <x:c r="O104" s="15" t="str">
        <x:f>IF(A104="","",IF(AND(D104="Active",OR(L104="PAID - CURRENT",L104="WAIVED - CURRENT")),"YES","NO"))</x:f>
      </x:c>
      <x:c r="P104" s="132"/>
      <x:c r="Q104" s="130"/>
      <x:c r="R104" s="159"/>
      <x:c r="S104" s="131"/>
    </x:row>
    <x:row r="105">
      <x:c r="A105" s="132"/>
      <x:c r="B105" s="130"/>
      <x:c r="C105" s="130"/>
      <x:c r="D105" s="131"/>
      <x:c r="E105" s="148" t="str">
        <x:f>IF(A105="","",'Assumptions'!$B$6)</x:f>
      </x:c>
      <x:c r="F105" s="132"/>
      <x:c r="G105" s="134"/>
      <x:c r="H105" s="103" t="str">
        <x:f>IF(A105="","",MAX(0,E105-G105))</x:f>
      </x:c>
      <x:c r="I105" s="129"/>
      <x:c r="J105" s="134"/>
      <x:c r="K105" s="103" t="str">
        <x:f>IF(A105="","",MAX(0,H105-J105))</x:f>
      </x:c>
      <x:c r="L105" s="15" t="str">
        <x:f>IF(A105="","",IF(AND(F105="Approved",G105&gt;=E105),"WAIVED - CURRENT",IF(K105=0,"PAID - CURRENT",IF(J105&gt;0,"PARTIAL","PENDING"))))</x:f>
      </x:c>
      <x:c r="M105" s="132"/>
      <x:c r="N105" s="131"/>
      <x:c r="O105" s="15" t="str">
        <x:f>IF(A105="","",IF(AND(D105="Active",OR(L105="PAID - CURRENT",L105="WAIVED - CURRENT")),"YES","NO"))</x:f>
      </x:c>
      <x:c r="P105" s="132"/>
      <x:c r="Q105" s="130"/>
      <x:c r="R105" s="159"/>
      <x:c r="S105" s="131"/>
    </x:row>
    <x:row r="106">
      <x:c r="A106" s="132"/>
      <x:c r="B106" s="130"/>
      <x:c r="C106" s="130"/>
      <x:c r="D106" s="131"/>
      <x:c r="E106" s="148" t="str">
        <x:f>IF(A106="","",'Assumptions'!$B$6)</x:f>
      </x:c>
      <x:c r="F106" s="132"/>
      <x:c r="G106" s="134"/>
      <x:c r="H106" s="103" t="str">
        <x:f>IF(A106="","",MAX(0,E106-G106))</x:f>
      </x:c>
      <x:c r="I106" s="129"/>
      <x:c r="J106" s="134"/>
      <x:c r="K106" s="103" t="str">
        <x:f>IF(A106="","",MAX(0,H106-J106))</x:f>
      </x:c>
      <x:c r="L106" s="15" t="str">
        <x:f>IF(A106="","",IF(AND(F106="Approved",G106&gt;=E106),"WAIVED - CURRENT",IF(K106=0,"PAID - CURRENT",IF(J106&gt;0,"PARTIAL","PENDING"))))</x:f>
      </x:c>
      <x:c r="M106" s="132"/>
      <x:c r="N106" s="131"/>
      <x:c r="O106" s="15" t="str">
        <x:f>IF(A106="","",IF(AND(D106="Active",OR(L106="PAID - CURRENT",L106="WAIVED - CURRENT")),"YES","NO"))</x:f>
      </x:c>
      <x:c r="P106" s="132"/>
      <x:c r="Q106" s="130"/>
      <x:c r="R106" s="159"/>
      <x:c r="S106" s="131"/>
    </x:row>
    <x:row r="107">
      <x:c r="A107" s="132"/>
      <x:c r="B107" s="130"/>
      <x:c r="C107" s="130"/>
      <x:c r="D107" s="131"/>
      <x:c r="E107" s="148" t="str">
        <x:f>IF(A107="","",'Assumptions'!$B$6)</x:f>
      </x:c>
      <x:c r="F107" s="132"/>
      <x:c r="G107" s="134"/>
      <x:c r="H107" s="103" t="str">
        <x:f>IF(A107="","",MAX(0,E107-G107))</x:f>
      </x:c>
      <x:c r="I107" s="129"/>
      <x:c r="J107" s="134"/>
      <x:c r="K107" s="103" t="str">
        <x:f>IF(A107="","",MAX(0,H107-J107))</x:f>
      </x:c>
      <x:c r="L107" s="15" t="str">
        <x:f>IF(A107="","",IF(AND(F107="Approved",G107&gt;=E107),"WAIVED - CURRENT",IF(K107=0,"PAID - CURRENT",IF(J107&gt;0,"PARTIAL","PENDING"))))</x:f>
      </x:c>
      <x:c r="M107" s="132"/>
      <x:c r="N107" s="131"/>
      <x:c r="O107" s="15" t="str">
        <x:f>IF(A107="","",IF(AND(D107="Active",OR(L107="PAID - CURRENT",L107="WAIVED - CURRENT")),"YES","NO"))</x:f>
      </x:c>
      <x:c r="P107" s="132"/>
      <x:c r="Q107" s="130"/>
      <x:c r="R107" s="159"/>
      <x:c r="S107" s="131"/>
    </x:row>
    <x:row r="108">
      <x:c r="A108" s="132"/>
      <x:c r="B108" s="130"/>
      <x:c r="C108" s="130"/>
      <x:c r="D108" s="131"/>
      <x:c r="E108" s="148" t="str">
        <x:f>IF(A108="","",'Assumptions'!$B$6)</x:f>
      </x:c>
      <x:c r="F108" s="132"/>
      <x:c r="G108" s="134"/>
      <x:c r="H108" s="103" t="str">
        <x:f>IF(A108="","",MAX(0,E108-G108))</x:f>
      </x:c>
      <x:c r="I108" s="129"/>
      <x:c r="J108" s="134"/>
      <x:c r="K108" s="103" t="str">
        <x:f>IF(A108="","",MAX(0,H108-J108))</x:f>
      </x:c>
      <x:c r="L108" s="15" t="str">
        <x:f>IF(A108="","",IF(AND(F108="Approved",G108&gt;=E108),"WAIVED - CURRENT",IF(K108=0,"PAID - CURRENT",IF(J108&gt;0,"PARTIAL","PENDING"))))</x:f>
      </x:c>
      <x:c r="M108" s="132"/>
      <x:c r="N108" s="131"/>
      <x:c r="O108" s="15" t="str">
        <x:f>IF(A108="","",IF(AND(D108="Active",OR(L108="PAID - CURRENT",L108="WAIVED - CURRENT")),"YES","NO"))</x:f>
      </x:c>
      <x:c r="P108" s="132"/>
      <x:c r="Q108" s="130"/>
      <x:c r="R108" s="159"/>
      <x:c r="S108" s="131"/>
    </x:row>
    <x:row r="109">
      <x:c r="A109" s="132"/>
      <x:c r="B109" s="130"/>
      <x:c r="C109" s="130"/>
      <x:c r="D109" s="131"/>
      <x:c r="E109" s="148" t="str">
        <x:f>IF(A109="","",'Assumptions'!$B$6)</x:f>
      </x:c>
      <x:c r="F109" s="132"/>
      <x:c r="G109" s="134"/>
      <x:c r="H109" s="103" t="str">
        <x:f>IF(A109="","",MAX(0,E109-G109))</x:f>
      </x:c>
      <x:c r="I109" s="129"/>
      <x:c r="J109" s="134"/>
      <x:c r="K109" s="103" t="str">
        <x:f>IF(A109="","",MAX(0,H109-J109))</x:f>
      </x:c>
      <x:c r="L109" s="15" t="str">
        <x:f>IF(A109="","",IF(AND(F109="Approved",G109&gt;=E109),"WAIVED - CURRENT",IF(K109=0,"PAID - CURRENT",IF(J109&gt;0,"PARTIAL","PENDING"))))</x:f>
      </x:c>
      <x:c r="M109" s="132"/>
      <x:c r="N109" s="131"/>
      <x:c r="O109" s="15" t="str">
        <x:f>IF(A109="","",IF(AND(D109="Active",OR(L109="PAID - CURRENT",L109="WAIVED - CURRENT")),"YES","NO"))</x:f>
      </x:c>
      <x:c r="P109" s="132"/>
      <x:c r="Q109" s="130"/>
      <x:c r="R109" s="159"/>
      <x:c r="S109" s="131"/>
    </x:row>
    <x:row r="110">
      <x:c r="A110" s="132"/>
      <x:c r="B110" s="130"/>
      <x:c r="C110" s="130"/>
      <x:c r="D110" s="131"/>
      <x:c r="E110" s="148" t="str">
        <x:f>IF(A110="","",'Assumptions'!$B$6)</x:f>
      </x:c>
      <x:c r="F110" s="132"/>
      <x:c r="G110" s="134"/>
      <x:c r="H110" s="103" t="str">
        <x:f>IF(A110="","",MAX(0,E110-G110))</x:f>
      </x:c>
      <x:c r="I110" s="129"/>
      <x:c r="J110" s="134"/>
      <x:c r="K110" s="103" t="str">
        <x:f>IF(A110="","",MAX(0,H110-J110))</x:f>
      </x:c>
      <x:c r="L110" s="15" t="str">
        <x:f>IF(A110="","",IF(AND(F110="Approved",G110&gt;=E110),"WAIVED - CURRENT",IF(K110=0,"PAID - CURRENT",IF(J110&gt;0,"PARTIAL","PENDING"))))</x:f>
      </x:c>
      <x:c r="M110" s="132"/>
      <x:c r="N110" s="131"/>
      <x:c r="O110" s="15" t="str">
        <x:f>IF(A110="","",IF(AND(D110="Active",OR(L110="PAID - CURRENT",L110="WAIVED - CURRENT")),"YES","NO"))</x:f>
      </x:c>
      <x:c r="P110" s="132"/>
      <x:c r="Q110" s="130"/>
      <x:c r="R110" s="159"/>
      <x:c r="S110" s="131"/>
    </x:row>
    <x:row r="111">
      <x:c r="A111" s="132"/>
      <x:c r="B111" s="130"/>
      <x:c r="C111" s="130"/>
      <x:c r="D111" s="131"/>
      <x:c r="E111" s="148" t="str">
        <x:f>IF(A111="","",'Assumptions'!$B$6)</x:f>
      </x:c>
      <x:c r="F111" s="132"/>
      <x:c r="G111" s="134"/>
      <x:c r="H111" s="103" t="str">
        <x:f>IF(A111="","",MAX(0,E111-G111))</x:f>
      </x:c>
      <x:c r="I111" s="129"/>
      <x:c r="J111" s="134"/>
      <x:c r="K111" s="103" t="str">
        <x:f>IF(A111="","",MAX(0,H111-J111))</x:f>
      </x:c>
      <x:c r="L111" s="15" t="str">
        <x:f>IF(A111="","",IF(AND(F111="Approved",G111&gt;=E111),"WAIVED - CURRENT",IF(K111=0,"PAID - CURRENT",IF(J111&gt;0,"PARTIAL","PENDING"))))</x:f>
      </x:c>
      <x:c r="M111" s="132"/>
      <x:c r="N111" s="131"/>
      <x:c r="O111" s="15" t="str">
        <x:f>IF(A111="","",IF(AND(D111="Active",OR(L111="PAID - CURRENT",L111="WAIVED - CURRENT")),"YES","NO"))</x:f>
      </x:c>
      <x:c r="P111" s="132"/>
      <x:c r="Q111" s="130"/>
      <x:c r="R111" s="159"/>
      <x:c r="S111" s="131"/>
    </x:row>
    <x:row r="112">
      <x:c r="A112" s="132"/>
      <x:c r="B112" s="130"/>
      <x:c r="C112" s="130"/>
      <x:c r="D112" s="131"/>
      <x:c r="E112" s="148" t="str">
        <x:f>IF(A112="","",'Assumptions'!$B$6)</x:f>
      </x:c>
      <x:c r="F112" s="132"/>
      <x:c r="G112" s="134"/>
      <x:c r="H112" s="103" t="str">
        <x:f>IF(A112="","",MAX(0,E112-G112))</x:f>
      </x:c>
      <x:c r="I112" s="129"/>
      <x:c r="J112" s="134"/>
      <x:c r="K112" s="103" t="str">
        <x:f>IF(A112="","",MAX(0,H112-J112))</x:f>
      </x:c>
      <x:c r="L112" s="15" t="str">
        <x:f>IF(A112="","",IF(AND(F112="Approved",G112&gt;=E112),"WAIVED - CURRENT",IF(K112=0,"PAID - CURRENT",IF(J112&gt;0,"PARTIAL","PENDING"))))</x:f>
      </x:c>
      <x:c r="M112" s="132"/>
      <x:c r="N112" s="131"/>
      <x:c r="O112" s="15" t="str">
        <x:f>IF(A112="","",IF(AND(D112="Active",OR(L112="PAID - CURRENT",L112="WAIVED - CURRENT")),"YES","NO"))</x:f>
      </x:c>
      <x:c r="P112" s="132"/>
      <x:c r="Q112" s="130"/>
      <x:c r="R112" s="159"/>
      <x:c r="S112" s="131"/>
    </x:row>
    <x:row r="113">
      <x:c r="A113" s="132"/>
      <x:c r="B113" s="130"/>
      <x:c r="C113" s="130"/>
      <x:c r="D113" s="131"/>
      <x:c r="E113" s="148" t="str">
        <x:f>IF(A113="","",'Assumptions'!$B$6)</x:f>
      </x:c>
      <x:c r="F113" s="132"/>
      <x:c r="G113" s="134"/>
      <x:c r="H113" s="103" t="str">
        <x:f>IF(A113="","",MAX(0,E113-G113))</x:f>
      </x:c>
      <x:c r="I113" s="129"/>
      <x:c r="J113" s="134"/>
      <x:c r="K113" s="103" t="str">
        <x:f>IF(A113="","",MAX(0,H113-J113))</x:f>
      </x:c>
      <x:c r="L113" s="15" t="str">
        <x:f>IF(A113="","",IF(AND(F113="Approved",G113&gt;=E113),"WAIVED - CURRENT",IF(K113=0,"PAID - CURRENT",IF(J113&gt;0,"PARTIAL","PENDING"))))</x:f>
      </x:c>
      <x:c r="M113" s="132"/>
      <x:c r="N113" s="131"/>
      <x:c r="O113" s="15" t="str">
        <x:f>IF(A113="","",IF(AND(D113="Active",OR(L113="PAID - CURRENT",L113="WAIVED - CURRENT")),"YES","NO"))</x:f>
      </x:c>
      <x:c r="P113" s="132"/>
      <x:c r="Q113" s="130"/>
      <x:c r="R113" s="159"/>
      <x:c r="S113" s="131"/>
    </x:row>
    <x:row r="114">
      <x:c r="A114" s="132"/>
      <x:c r="B114" s="130"/>
      <x:c r="C114" s="130"/>
      <x:c r="D114" s="131"/>
      <x:c r="E114" s="148" t="str">
        <x:f>IF(A114="","",'Assumptions'!$B$6)</x:f>
      </x:c>
      <x:c r="F114" s="132"/>
      <x:c r="G114" s="134"/>
      <x:c r="H114" s="103" t="str">
        <x:f>IF(A114="","",MAX(0,E114-G114))</x:f>
      </x:c>
      <x:c r="I114" s="129"/>
      <x:c r="J114" s="134"/>
      <x:c r="K114" s="103" t="str">
        <x:f>IF(A114="","",MAX(0,H114-J114))</x:f>
      </x:c>
      <x:c r="L114" s="15" t="str">
        <x:f>IF(A114="","",IF(AND(F114="Approved",G114&gt;=E114),"WAIVED - CURRENT",IF(K114=0,"PAID - CURRENT",IF(J114&gt;0,"PARTIAL","PENDING"))))</x:f>
      </x:c>
      <x:c r="M114" s="132"/>
      <x:c r="N114" s="131"/>
      <x:c r="O114" s="15" t="str">
        <x:f>IF(A114="","",IF(AND(D114="Active",OR(L114="PAID - CURRENT",L114="WAIVED - CURRENT")),"YES","NO"))</x:f>
      </x:c>
      <x:c r="P114" s="132"/>
      <x:c r="Q114" s="130"/>
      <x:c r="R114" s="159"/>
      <x:c r="S114" s="131"/>
    </x:row>
    <x:row r="115">
      <x:c r="A115" s="132"/>
      <x:c r="B115" s="130"/>
      <x:c r="C115" s="130"/>
      <x:c r="D115" s="131"/>
      <x:c r="E115" s="148" t="str">
        <x:f>IF(A115="","",'Assumptions'!$B$6)</x:f>
      </x:c>
      <x:c r="F115" s="132"/>
      <x:c r="G115" s="134"/>
      <x:c r="H115" s="103" t="str">
        <x:f>IF(A115="","",MAX(0,E115-G115))</x:f>
      </x:c>
      <x:c r="I115" s="129"/>
      <x:c r="J115" s="134"/>
      <x:c r="K115" s="103" t="str">
        <x:f>IF(A115="","",MAX(0,H115-J115))</x:f>
      </x:c>
      <x:c r="L115" s="15" t="str">
        <x:f>IF(A115="","",IF(AND(F115="Approved",G115&gt;=E115),"WAIVED - CURRENT",IF(K115=0,"PAID - CURRENT",IF(J115&gt;0,"PARTIAL","PENDING"))))</x:f>
      </x:c>
      <x:c r="M115" s="132"/>
      <x:c r="N115" s="131"/>
      <x:c r="O115" s="15" t="str">
        <x:f>IF(A115="","",IF(AND(D115="Active",OR(L115="PAID - CURRENT",L115="WAIVED - CURRENT")),"YES","NO"))</x:f>
      </x:c>
      <x:c r="P115" s="132"/>
      <x:c r="Q115" s="130"/>
      <x:c r="R115" s="159"/>
      <x:c r="S115" s="131"/>
    </x:row>
    <x:row r="116">
      <x:c r="A116" s="132"/>
      <x:c r="B116" s="130"/>
      <x:c r="C116" s="130"/>
      <x:c r="D116" s="131"/>
      <x:c r="E116" s="148" t="str">
        <x:f>IF(A116="","",'Assumptions'!$B$6)</x:f>
      </x:c>
      <x:c r="F116" s="132"/>
      <x:c r="G116" s="134"/>
      <x:c r="H116" s="103" t="str">
        <x:f>IF(A116="","",MAX(0,E116-G116))</x:f>
      </x:c>
      <x:c r="I116" s="129"/>
      <x:c r="J116" s="134"/>
      <x:c r="K116" s="103" t="str">
        <x:f>IF(A116="","",MAX(0,H116-J116))</x:f>
      </x:c>
      <x:c r="L116" s="15" t="str">
        <x:f>IF(A116="","",IF(AND(F116="Approved",G116&gt;=E116),"WAIVED - CURRENT",IF(K116=0,"PAID - CURRENT",IF(J116&gt;0,"PARTIAL","PENDING"))))</x:f>
      </x:c>
      <x:c r="M116" s="132"/>
      <x:c r="N116" s="131"/>
      <x:c r="O116" s="15" t="str">
        <x:f>IF(A116="","",IF(AND(D116="Active",OR(L116="PAID - CURRENT",L116="WAIVED - CURRENT")),"YES","NO"))</x:f>
      </x:c>
      <x:c r="P116" s="132"/>
      <x:c r="Q116" s="130"/>
      <x:c r="R116" s="159"/>
      <x:c r="S116" s="131"/>
    </x:row>
    <x:row r="117">
      <x:c r="A117" s="132"/>
      <x:c r="B117" s="130"/>
      <x:c r="C117" s="130"/>
      <x:c r="D117" s="131"/>
      <x:c r="E117" s="148" t="str">
        <x:f>IF(A117="","",'Assumptions'!$B$6)</x:f>
      </x:c>
      <x:c r="F117" s="132"/>
      <x:c r="G117" s="134"/>
      <x:c r="H117" s="103" t="str">
        <x:f>IF(A117="","",MAX(0,E117-G117))</x:f>
      </x:c>
      <x:c r="I117" s="129"/>
      <x:c r="J117" s="134"/>
      <x:c r="K117" s="103" t="str">
        <x:f>IF(A117="","",MAX(0,H117-J117))</x:f>
      </x:c>
      <x:c r="L117" s="15" t="str">
        <x:f>IF(A117="","",IF(AND(F117="Approved",G117&gt;=E117),"WAIVED - CURRENT",IF(K117=0,"PAID - CURRENT",IF(J117&gt;0,"PARTIAL","PENDING"))))</x:f>
      </x:c>
      <x:c r="M117" s="132"/>
      <x:c r="N117" s="131"/>
      <x:c r="O117" s="15" t="str">
        <x:f>IF(A117="","",IF(AND(D117="Active",OR(L117="PAID - CURRENT",L117="WAIVED - CURRENT")),"YES","NO"))</x:f>
      </x:c>
      <x:c r="P117" s="132"/>
      <x:c r="Q117" s="130"/>
      <x:c r="R117" s="159"/>
      <x:c r="S117" s="131"/>
    </x:row>
    <x:row r="118">
      <x:c r="A118" s="132"/>
      <x:c r="B118" s="130"/>
      <x:c r="C118" s="130"/>
      <x:c r="D118" s="131"/>
      <x:c r="E118" s="148" t="str">
        <x:f>IF(A118="","",'Assumptions'!$B$6)</x:f>
      </x:c>
      <x:c r="F118" s="132"/>
      <x:c r="G118" s="134"/>
      <x:c r="H118" s="103" t="str">
        <x:f>IF(A118="","",MAX(0,E118-G118))</x:f>
      </x:c>
      <x:c r="I118" s="129"/>
      <x:c r="J118" s="134"/>
      <x:c r="K118" s="103" t="str">
        <x:f>IF(A118="","",MAX(0,H118-J118))</x:f>
      </x:c>
      <x:c r="L118" s="15" t="str">
        <x:f>IF(A118="","",IF(AND(F118="Approved",G118&gt;=E118),"WAIVED - CURRENT",IF(K118=0,"PAID - CURRENT",IF(J118&gt;0,"PARTIAL","PENDING"))))</x:f>
      </x:c>
      <x:c r="M118" s="132"/>
      <x:c r="N118" s="131"/>
      <x:c r="O118" s="15" t="str">
        <x:f>IF(A118="","",IF(AND(D118="Active",OR(L118="PAID - CURRENT",L118="WAIVED - CURRENT")),"YES","NO"))</x:f>
      </x:c>
      <x:c r="P118" s="132"/>
      <x:c r="Q118" s="130"/>
      <x:c r="R118" s="159"/>
      <x:c r="S118" s="131"/>
    </x:row>
    <x:row r="119">
      <x:c r="A119" s="132"/>
      <x:c r="B119" s="130"/>
      <x:c r="C119" s="130"/>
      <x:c r="D119" s="131"/>
      <x:c r="E119" s="148" t="str">
        <x:f>IF(A119="","",'Assumptions'!$B$6)</x:f>
      </x:c>
      <x:c r="F119" s="132"/>
      <x:c r="G119" s="134"/>
      <x:c r="H119" s="103" t="str">
        <x:f>IF(A119="","",MAX(0,E119-G119))</x:f>
      </x:c>
      <x:c r="I119" s="129"/>
      <x:c r="J119" s="134"/>
      <x:c r="K119" s="103" t="str">
        <x:f>IF(A119="","",MAX(0,H119-J119))</x:f>
      </x:c>
      <x:c r="L119" s="15" t="str">
        <x:f>IF(A119="","",IF(AND(F119="Approved",G119&gt;=E119),"WAIVED - CURRENT",IF(K119=0,"PAID - CURRENT",IF(J119&gt;0,"PARTIAL","PENDING"))))</x:f>
      </x:c>
      <x:c r="M119" s="132"/>
      <x:c r="N119" s="131"/>
      <x:c r="O119" s="15" t="str">
        <x:f>IF(A119="","",IF(AND(D119="Active",OR(L119="PAID - CURRENT",L119="WAIVED - CURRENT")),"YES","NO"))</x:f>
      </x:c>
      <x:c r="P119" s="132"/>
      <x:c r="Q119" s="130"/>
      <x:c r="R119" s="159"/>
      <x:c r="S119" s="131"/>
    </x:row>
    <x:row r="120">
      <x:c r="A120" s="132"/>
      <x:c r="B120" s="130"/>
      <x:c r="C120" s="130"/>
      <x:c r="D120" s="131"/>
      <x:c r="E120" s="148" t="str">
        <x:f>IF(A120="","",'Assumptions'!$B$6)</x:f>
      </x:c>
      <x:c r="F120" s="132"/>
      <x:c r="G120" s="134"/>
      <x:c r="H120" s="103" t="str">
        <x:f>IF(A120="","",MAX(0,E120-G120))</x:f>
      </x:c>
      <x:c r="I120" s="129"/>
      <x:c r="J120" s="134"/>
      <x:c r="K120" s="103" t="str">
        <x:f>IF(A120="","",MAX(0,H120-J120))</x:f>
      </x:c>
      <x:c r="L120" s="15" t="str">
        <x:f>IF(A120="","",IF(AND(F120="Approved",G120&gt;=E120),"WAIVED - CURRENT",IF(K120=0,"PAID - CURRENT",IF(J120&gt;0,"PARTIAL","PENDING"))))</x:f>
      </x:c>
      <x:c r="M120" s="132"/>
      <x:c r="N120" s="131"/>
      <x:c r="O120" s="15" t="str">
        <x:f>IF(A120="","",IF(AND(D120="Active",OR(L120="PAID - CURRENT",L120="WAIVED - CURRENT")),"YES","NO"))</x:f>
      </x:c>
      <x:c r="P120" s="132"/>
      <x:c r="Q120" s="130"/>
      <x:c r="R120" s="159"/>
      <x:c r="S120" s="131"/>
    </x:row>
    <x:row r="121">
      <x:c r="A121" s="132"/>
      <x:c r="B121" s="130"/>
      <x:c r="C121" s="130"/>
      <x:c r="D121" s="131"/>
      <x:c r="E121" s="148" t="str">
        <x:f>IF(A121="","",'Assumptions'!$B$6)</x:f>
      </x:c>
      <x:c r="F121" s="132"/>
      <x:c r="G121" s="134"/>
      <x:c r="H121" s="103" t="str">
        <x:f>IF(A121="","",MAX(0,E121-G121))</x:f>
      </x:c>
      <x:c r="I121" s="129"/>
      <x:c r="J121" s="134"/>
      <x:c r="K121" s="103" t="str">
        <x:f>IF(A121="","",MAX(0,H121-J121))</x:f>
      </x:c>
      <x:c r="L121" s="15" t="str">
        <x:f>IF(A121="","",IF(AND(F121="Approved",G121&gt;=E121),"WAIVED - CURRENT",IF(K121=0,"PAID - CURRENT",IF(J121&gt;0,"PARTIAL","PENDING"))))</x:f>
      </x:c>
      <x:c r="M121" s="132"/>
      <x:c r="N121" s="131"/>
      <x:c r="O121" s="15" t="str">
        <x:f>IF(A121="","",IF(AND(D121="Active",OR(L121="PAID - CURRENT",L121="WAIVED - CURRENT")),"YES","NO"))</x:f>
      </x:c>
      <x:c r="P121" s="132"/>
      <x:c r="Q121" s="130"/>
      <x:c r="R121" s="159"/>
      <x:c r="S121" s="131"/>
    </x:row>
    <x:row r="122">
      <x:c r="A122" s="132"/>
      <x:c r="B122" s="130"/>
      <x:c r="C122" s="130"/>
      <x:c r="D122" s="131"/>
      <x:c r="E122" s="148" t="str">
        <x:f>IF(A122="","",'Assumptions'!$B$6)</x:f>
      </x:c>
      <x:c r="F122" s="132"/>
      <x:c r="G122" s="134"/>
      <x:c r="H122" s="103" t="str">
        <x:f>IF(A122="","",MAX(0,E122-G122))</x:f>
      </x:c>
      <x:c r="I122" s="129"/>
      <x:c r="J122" s="134"/>
      <x:c r="K122" s="103" t="str">
        <x:f>IF(A122="","",MAX(0,H122-J122))</x:f>
      </x:c>
      <x:c r="L122" s="15" t="str">
        <x:f>IF(A122="","",IF(AND(F122="Approved",G122&gt;=E122),"WAIVED - CURRENT",IF(K122=0,"PAID - CURRENT",IF(J122&gt;0,"PARTIAL","PENDING"))))</x:f>
      </x:c>
      <x:c r="M122" s="132"/>
      <x:c r="N122" s="131"/>
      <x:c r="O122" s="15" t="str">
        <x:f>IF(A122="","",IF(AND(D122="Active",OR(L122="PAID - CURRENT",L122="WAIVED - CURRENT")),"YES","NO"))</x:f>
      </x:c>
      <x:c r="P122" s="132"/>
      <x:c r="Q122" s="130"/>
      <x:c r="R122" s="159"/>
      <x:c r="S122" s="131"/>
    </x:row>
    <x:row r="123">
      <x:c r="A123" s="132"/>
      <x:c r="B123" s="130"/>
      <x:c r="C123" s="130"/>
      <x:c r="D123" s="131"/>
      <x:c r="E123" s="148" t="str">
        <x:f>IF(A123="","",'Assumptions'!$B$6)</x:f>
      </x:c>
      <x:c r="F123" s="132"/>
      <x:c r="G123" s="134"/>
      <x:c r="H123" s="103" t="str">
        <x:f>IF(A123="","",MAX(0,E123-G123))</x:f>
      </x:c>
      <x:c r="I123" s="129"/>
      <x:c r="J123" s="134"/>
      <x:c r="K123" s="103" t="str">
        <x:f>IF(A123="","",MAX(0,H123-J123))</x:f>
      </x:c>
      <x:c r="L123" s="15" t="str">
        <x:f>IF(A123="","",IF(AND(F123="Approved",G123&gt;=E123),"WAIVED - CURRENT",IF(K123=0,"PAID - CURRENT",IF(J123&gt;0,"PARTIAL","PENDING"))))</x:f>
      </x:c>
      <x:c r="M123" s="132"/>
      <x:c r="N123" s="131"/>
      <x:c r="O123" s="15" t="str">
        <x:f>IF(A123="","",IF(AND(D123="Active",OR(L123="PAID - CURRENT",L123="WAIVED - CURRENT")),"YES","NO"))</x:f>
      </x:c>
      <x:c r="P123" s="132"/>
      <x:c r="Q123" s="130"/>
      <x:c r="R123" s="159"/>
      <x:c r="S123" s="131"/>
    </x:row>
    <x:row r="124">
      <x:c r="A124" s="132"/>
      <x:c r="B124" s="130"/>
      <x:c r="C124" s="130"/>
      <x:c r="D124" s="131"/>
      <x:c r="E124" s="148" t="str">
        <x:f>IF(A124="","",'Assumptions'!$B$6)</x:f>
      </x:c>
      <x:c r="F124" s="132"/>
      <x:c r="G124" s="134"/>
      <x:c r="H124" s="103" t="str">
        <x:f>IF(A124="","",MAX(0,E124-G124))</x:f>
      </x:c>
      <x:c r="I124" s="129"/>
      <x:c r="J124" s="134"/>
      <x:c r="K124" s="103" t="str">
        <x:f>IF(A124="","",MAX(0,H124-J124))</x:f>
      </x:c>
      <x:c r="L124" s="15" t="str">
        <x:f>IF(A124="","",IF(AND(F124="Approved",G124&gt;=E124),"WAIVED - CURRENT",IF(K124=0,"PAID - CURRENT",IF(J124&gt;0,"PARTIAL","PENDING"))))</x:f>
      </x:c>
      <x:c r="M124" s="132"/>
      <x:c r="N124" s="131"/>
      <x:c r="O124" s="15" t="str">
        <x:f>IF(A124="","",IF(AND(D124="Active",OR(L124="PAID - CURRENT",L124="WAIVED - CURRENT")),"YES","NO"))</x:f>
      </x:c>
      <x:c r="P124" s="132"/>
      <x:c r="Q124" s="130"/>
      <x:c r="R124" s="159"/>
      <x:c r="S124" s="131"/>
    </x:row>
    <x:row r="125">
      <x:c r="A125" s="132"/>
      <x:c r="B125" s="130"/>
      <x:c r="C125" s="130"/>
      <x:c r="D125" s="131"/>
      <x:c r="E125" s="148" t="str">
        <x:f>IF(A125="","",'Assumptions'!$B$6)</x:f>
      </x:c>
      <x:c r="F125" s="132"/>
      <x:c r="G125" s="134"/>
      <x:c r="H125" s="103" t="str">
        <x:f>IF(A125="","",MAX(0,E125-G125))</x:f>
      </x:c>
      <x:c r="I125" s="129"/>
      <x:c r="J125" s="134"/>
      <x:c r="K125" s="103" t="str">
        <x:f>IF(A125="","",MAX(0,H125-J125))</x:f>
      </x:c>
      <x:c r="L125" s="15" t="str">
        <x:f>IF(A125="","",IF(AND(F125="Approved",G125&gt;=E125),"WAIVED - CURRENT",IF(K125=0,"PAID - CURRENT",IF(J125&gt;0,"PARTIAL","PENDING"))))</x:f>
      </x:c>
      <x:c r="M125" s="132"/>
      <x:c r="N125" s="131"/>
      <x:c r="O125" s="15" t="str">
        <x:f>IF(A125="","",IF(AND(D125="Active",OR(L125="PAID - CURRENT",L125="WAIVED - CURRENT")),"YES","NO"))</x:f>
      </x:c>
      <x:c r="P125" s="132"/>
      <x:c r="Q125" s="130"/>
      <x:c r="R125" s="159"/>
      <x:c r="S125" s="131"/>
    </x:row>
    <x:row r="126">
      <x:c r="A126" s="132"/>
      <x:c r="B126" s="130"/>
      <x:c r="C126" s="130"/>
      <x:c r="D126" s="131"/>
      <x:c r="E126" s="148" t="str">
        <x:f>IF(A126="","",'Assumptions'!$B$6)</x:f>
      </x:c>
      <x:c r="F126" s="132"/>
      <x:c r="G126" s="134"/>
      <x:c r="H126" s="103" t="str">
        <x:f>IF(A126="","",MAX(0,E126-G126))</x:f>
      </x:c>
      <x:c r="I126" s="129"/>
      <x:c r="J126" s="134"/>
      <x:c r="K126" s="103" t="str">
        <x:f>IF(A126="","",MAX(0,H126-J126))</x:f>
      </x:c>
      <x:c r="L126" s="15" t="str">
        <x:f>IF(A126="","",IF(AND(F126="Approved",G126&gt;=E126),"WAIVED - CURRENT",IF(K126=0,"PAID - CURRENT",IF(J126&gt;0,"PARTIAL","PENDING"))))</x:f>
      </x:c>
      <x:c r="M126" s="132"/>
      <x:c r="N126" s="131"/>
      <x:c r="O126" s="15" t="str">
        <x:f>IF(A126="","",IF(AND(D126="Active",OR(L126="PAID - CURRENT",L126="WAIVED - CURRENT")),"YES","NO"))</x:f>
      </x:c>
      <x:c r="P126" s="132"/>
      <x:c r="Q126" s="130"/>
      <x:c r="R126" s="159"/>
      <x:c r="S126" s="131"/>
    </x:row>
    <x:row r="127">
      <x:c r="A127" s="132"/>
      <x:c r="B127" s="130"/>
      <x:c r="C127" s="130"/>
      <x:c r="D127" s="131"/>
      <x:c r="E127" s="148" t="str">
        <x:f>IF(A127="","",'Assumptions'!$B$6)</x:f>
      </x:c>
      <x:c r="F127" s="132"/>
      <x:c r="G127" s="134"/>
      <x:c r="H127" s="103" t="str">
        <x:f>IF(A127="","",MAX(0,E127-G127))</x:f>
      </x:c>
      <x:c r="I127" s="129"/>
      <x:c r="J127" s="134"/>
      <x:c r="K127" s="103" t="str">
        <x:f>IF(A127="","",MAX(0,H127-J127))</x:f>
      </x:c>
      <x:c r="L127" s="15" t="str">
        <x:f>IF(A127="","",IF(AND(F127="Approved",G127&gt;=E127),"WAIVED - CURRENT",IF(K127=0,"PAID - CURRENT",IF(J127&gt;0,"PARTIAL","PENDING"))))</x:f>
      </x:c>
      <x:c r="M127" s="132"/>
      <x:c r="N127" s="131"/>
      <x:c r="O127" s="15" t="str">
        <x:f>IF(A127="","",IF(AND(D127="Active",OR(L127="PAID - CURRENT",L127="WAIVED - CURRENT")),"YES","NO"))</x:f>
      </x:c>
      <x:c r="P127" s="132"/>
      <x:c r="Q127" s="130"/>
      <x:c r="R127" s="159"/>
      <x:c r="S127" s="131"/>
    </x:row>
    <x:row r="128">
      <x:c r="A128" s="132"/>
      <x:c r="B128" s="130"/>
      <x:c r="C128" s="130"/>
      <x:c r="D128" s="131"/>
      <x:c r="E128" s="148" t="str">
        <x:f>IF(A128="","",'Assumptions'!$B$6)</x:f>
      </x:c>
      <x:c r="F128" s="132"/>
      <x:c r="G128" s="134"/>
      <x:c r="H128" s="103" t="str">
        <x:f>IF(A128="","",MAX(0,E128-G128))</x:f>
      </x:c>
      <x:c r="I128" s="129"/>
      <x:c r="J128" s="134"/>
      <x:c r="K128" s="103" t="str">
        <x:f>IF(A128="","",MAX(0,H128-J128))</x:f>
      </x:c>
      <x:c r="L128" s="15" t="str">
        <x:f>IF(A128="","",IF(AND(F128="Approved",G128&gt;=E128),"WAIVED - CURRENT",IF(K128=0,"PAID - CURRENT",IF(J128&gt;0,"PARTIAL","PENDING"))))</x:f>
      </x:c>
      <x:c r="M128" s="132"/>
      <x:c r="N128" s="131"/>
      <x:c r="O128" s="15" t="str">
        <x:f>IF(A128="","",IF(AND(D128="Active",OR(L128="PAID - CURRENT",L128="WAIVED - CURRENT")),"YES","NO"))</x:f>
      </x:c>
      <x:c r="P128" s="132"/>
      <x:c r="Q128" s="130"/>
      <x:c r="R128" s="159"/>
      <x:c r="S128" s="131"/>
    </x:row>
    <x:row r="129">
      <x:c r="A129" s="132"/>
      <x:c r="B129" s="130"/>
      <x:c r="C129" s="130"/>
      <x:c r="D129" s="131"/>
      <x:c r="E129" s="148" t="str">
        <x:f>IF(A129="","",'Assumptions'!$B$6)</x:f>
      </x:c>
      <x:c r="F129" s="132"/>
      <x:c r="G129" s="134"/>
      <x:c r="H129" s="103" t="str">
        <x:f>IF(A129="","",MAX(0,E129-G129))</x:f>
      </x:c>
      <x:c r="I129" s="129"/>
      <x:c r="J129" s="134"/>
      <x:c r="K129" s="103" t="str">
        <x:f>IF(A129="","",MAX(0,H129-J129))</x:f>
      </x:c>
      <x:c r="L129" s="15" t="str">
        <x:f>IF(A129="","",IF(AND(F129="Approved",G129&gt;=E129),"WAIVED - CURRENT",IF(K129=0,"PAID - CURRENT",IF(J129&gt;0,"PARTIAL","PENDING"))))</x:f>
      </x:c>
      <x:c r="M129" s="132"/>
      <x:c r="N129" s="131"/>
      <x:c r="O129" s="15" t="str">
        <x:f>IF(A129="","",IF(AND(D129="Active",OR(L129="PAID - CURRENT",L129="WAIVED - CURRENT")),"YES","NO"))</x:f>
      </x:c>
      <x:c r="P129" s="132"/>
      <x:c r="Q129" s="130"/>
      <x:c r="R129" s="159"/>
      <x:c r="S129" s="131"/>
    </x:row>
    <x:row r="130">
      <x:c r="A130" s="132"/>
      <x:c r="B130" s="130"/>
      <x:c r="C130" s="130"/>
      <x:c r="D130" s="131"/>
      <x:c r="E130" s="148" t="str">
        <x:f>IF(A130="","",'Assumptions'!$B$6)</x:f>
      </x:c>
      <x:c r="F130" s="132"/>
      <x:c r="G130" s="134"/>
      <x:c r="H130" s="103" t="str">
        <x:f>IF(A130="","",MAX(0,E130-G130))</x:f>
      </x:c>
      <x:c r="I130" s="129"/>
      <x:c r="J130" s="134"/>
      <x:c r="K130" s="103" t="str">
        <x:f>IF(A130="","",MAX(0,H130-J130))</x:f>
      </x:c>
      <x:c r="L130" s="15" t="str">
        <x:f>IF(A130="","",IF(AND(F130="Approved",G130&gt;=E130),"WAIVED - CURRENT",IF(K130=0,"PAID - CURRENT",IF(J130&gt;0,"PARTIAL","PENDING"))))</x:f>
      </x:c>
      <x:c r="M130" s="132"/>
      <x:c r="N130" s="131"/>
      <x:c r="O130" s="15" t="str">
        <x:f>IF(A130="","",IF(AND(D130="Active",OR(L130="PAID - CURRENT",L130="WAIVED - CURRENT")),"YES","NO"))</x:f>
      </x:c>
      <x:c r="P130" s="132"/>
      <x:c r="Q130" s="130"/>
      <x:c r="R130" s="159"/>
      <x:c r="S130" s="131"/>
    </x:row>
    <x:row r="131">
      <x:c r="A131" s="132"/>
      <x:c r="B131" s="130"/>
      <x:c r="C131" s="130"/>
      <x:c r="D131" s="131"/>
      <x:c r="E131" s="148" t="str">
        <x:f>IF(A131="","",'Assumptions'!$B$6)</x:f>
      </x:c>
      <x:c r="F131" s="132"/>
      <x:c r="G131" s="134"/>
      <x:c r="H131" s="103" t="str">
        <x:f>IF(A131="","",MAX(0,E131-G131))</x:f>
      </x:c>
      <x:c r="I131" s="129"/>
      <x:c r="J131" s="134"/>
      <x:c r="K131" s="103" t="str">
        <x:f>IF(A131="","",MAX(0,H131-J131))</x:f>
      </x:c>
      <x:c r="L131" s="15" t="str">
        <x:f>IF(A131="","",IF(AND(F131="Approved",G131&gt;=E131),"WAIVED - CURRENT",IF(K131=0,"PAID - CURRENT",IF(J131&gt;0,"PARTIAL","PENDING"))))</x:f>
      </x:c>
      <x:c r="M131" s="132"/>
      <x:c r="N131" s="131"/>
      <x:c r="O131" s="15" t="str">
        <x:f>IF(A131="","",IF(AND(D131="Active",OR(L131="PAID - CURRENT",L131="WAIVED - CURRENT")),"YES","NO"))</x:f>
      </x:c>
      <x:c r="P131" s="132"/>
      <x:c r="Q131" s="130"/>
      <x:c r="R131" s="159"/>
      <x:c r="S131" s="131"/>
    </x:row>
    <x:row r="132">
      <x:c r="A132" s="132"/>
      <x:c r="B132" s="130"/>
      <x:c r="C132" s="130"/>
      <x:c r="D132" s="131"/>
      <x:c r="E132" s="148" t="str">
        <x:f>IF(A132="","",'Assumptions'!$B$6)</x:f>
      </x:c>
      <x:c r="F132" s="132"/>
      <x:c r="G132" s="134"/>
      <x:c r="H132" s="103" t="str">
        <x:f>IF(A132="","",MAX(0,E132-G132))</x:f>
      </x:c>
      <x:c r="I132" s="129"/>
      <x:c r="J132" s="134"/>
      <x:c r="K132" s="103" t="str">
        <x:f>IF(A132="","",MAX(0,H132-J132))</x:f>
      </x:c>
      <x:c r="L132" s="15" t="str">
        <x:f>IF(A132="","",IF(AND(F132="Approved",G132&gt;=E132),"WAIVED - CURRENT",IF(K132=0,"PAID - CURRENT",IF(J132&gt;0,"PARTIAL","PENDING"))))</x:f>
      </x:c>
      <x:c r="M132" s="132"/>
      <x:c r="N132" s="131"/>
      <x:c r="O132" s="15" t="str">
        <x:f>IF(A132="","",IF(AND(D132="Active",OR(L132="PAID - CURRENT",L132="WAIVED - CURRENT")),"YES","NO"))</x:f>
      </x:c>
      <x:c r="P132" s="132"/>
      <x:c r="Q132" s="130"/>
      <x:c r="R132" s="159"/>
      <x:c r="S132" s="131"/>
    </x:row>
    <x:row r="133">
      <x:c r="A133" s="132"/>
      <x:c r="B133" s="130"/>
      <x:c r="C133" s="130"/>
      <x:c r="D133" s="131"/>
      <x:c r="E133" s="148" t="str">
        <x:f>IF(A133="","",'Assumptions'!$B$6)</x:f>
      </x:c>
      <x:c r="F133" s="132"/>
      <x:c r="G133" s="134"/>
      <x:c r="H133" s="103" t="str">
        <x:f>IF(A133="","",MAX(0,E133-G133))</x:f>
      </x:c>
      <x:c r="I133" s="129"/>
      <x:c r="J133" s="134"/>
      <x:c r="K133" s="103" t="str">
        <x:f>IF(A133="","",MAX(0,H133-J133))</x:f>
      </x:c>
      <x:c r="L133" s="15" t="str">
        <x:f>IF(A133="","",IF(AND(F133="Approved",G133&gt;=E133),"WAIVED - CURRENT",IF(K133=0,"PAID - CURRENT",IF(J133&gt;0,"PARTIAL","PENDING"))))</x:f>
      </x:c>
      <x:c r="M133" s="132"/>
      <x:c r="N133" s="131"/>
      <x:c r="O133" s="15" t="str">
        <x:f>IF(A133="","",IF(AND(D133="Active",OR(L133="PAID - CURRENT",L133="WAIVED - CURRENT")),"YES","NO"))</x:f>
      </x:c>
      <x:c r="P133" s="132"/>
      <x:c r="Q133" s="130"/>
      <x:c r="R133" s="159"/>
      <x:c r="S133" s="131"/>
    </x:row>
    <x:row r="134">
      <x:c r="A134" s="132"/>
      <x:c r="B134" s="130"/>
      <x:c r="C134" s="130"/>
      <x:c r="D134" s="131"/>
      <x:c r="E134" s="148" t="str">
        <x:f>IF(A134="","",'Assumptions'!$B$6)</x:f>
      </x:c>
      <x:c r="F134" s="132"/>
      <x:c r="G134" s="134"/>
      <x:c r="H134" s="103" t="str">
        <x:f>IF(A134="","",MAX(0,E134-G134))</x:f>
      </x:c>
      <x:c r="I134" s="129"/>
      <x:c r="J134" s="134"/>
      <x:c r="K134" s="103" t="str">
        <x:f>IF(A134="","",MAX(0,H134-J134))</x:f>
      </x:c>
      <x:c r="L134" s="15" t="str">
        <x:f>IF(A134="","",IF(AND(F134="Approved",G134&gt;=E134),"WAIVED - CURRENT",IF(K134=0,"PAID - CURRENT",IF(J134&gt;0,"PARTIAL","PENDING"))))</x:f>
      </x:c>
      <x:c r="M134" s="132"/>
      <x:c r="N134" s="131"/>
      <x:c r="O134" s="15" t="str">
        <x:f>IF(A134="","",IF(AND(D134="Active",OR(L134="PAID - CURRENT",L134="WAIVED - CURRENT")),"YES","NO"))</x:f>
      </x:c>
      <x:c r="P134" s="132"/>
      <x:c r="Q134" s="130"/>
      <x:c r="R134" s="159"/>
      <x:c r="S134" s="131"/>
    </x:row>
    <x:row r="135">
      <x:c r="A135" s="132"/>
      <x:c r="B135" s="130"/>
      <x:c r="C135" s="130"/>
      <x:c r="D135" s="131"/>
      <x:c r="E135" s="148" t="str">
        <x:f>IF(A135="","",'Assumptions'!$B$6)</x:f>
      </x:c>
      <x:c r="F135" s="132"/>
      <x:c r="G135" s="134"/>
      <x:c r="H135" s="103" t="str">
        <x:f>IF(A135="","",MAX(0,E135-G135))</x:f>
      </x:c>
      <x:c r="I135" s="129"/>
      <x:c r="J135" s="134"/>
      <x:c r="K135" s="103" t="str">
        <x:f>IF(A135="","",MAX(0,H135-J135))</x:f>
      </x:c>
      <x:c r="L135" s="15" t="str">
        <x:f>IF(A135="","",IF(AND(F135="Approved",G135&gt;=E135),"WAIVED - CURRENT",IF(K135=0,"PAID - CURRENT",IF(J135&gt;0,"PARTIAL","PENDING"))))</x:f>
      </x:c>
      <x:c r="M135" s="132"/>
      <x:c r="N135" s="131"/>
      <x:c r="O135" s="15" t="str">
        <x:f>IF(A135="","",IF(AND(D135="Active",OR(L135="PAID - CURRENT",L135="WAIVED - CURRENT")),"YES","NO"))</x:f>
      </x:c>
      <x:c r="P135" s="132"/>
      <x:c r="Q135" s="130"/>
      <x:c r="R135" s="159"/>
      <x:c r="S135" s="131"/>
    </x:row>
    <x:row r="136">
      <x:c r="A136" s="132"/>
      <x:c r="B136" s="130"/>
      <x:c r="C136" s="130"/>
      <x:c r="D136" s="131"/>
      <x:c r="E136" s="148" t="str">
        <x:f>IF(A136="","",'Assumptions'!$B$6)</x:f>
      </x:c>
      <x:c r="F136" s="132"/>
      <x:c r="G136" s="134"/>
      <x:c r="H136" s="103" t="str">
        <x:f>IF(A136="","",MAX(0,E136-G136))</x:f>
      </x:c>
      <x:c r="I136" s="129"/>
      <x:c r="J136" s="134"/>
      <x:c r="K136" s="103" t="str">
        <x:f>IF(A136="","",MAX(0,H136-J136))</x:f>
      </x:c>
      <x:c r="L136" s="15" t="str">
        <x:f>IF(A136="","",IF(AND(F136="Approved",G136&gt;=E136),"WAIVED - CURRENT",IF(K136=0,"PAID - CURRENT",IF(J136&gt;0,"PARTIAL","PENDING"))))</x:f>
      </x:c>
      <x:c r="M136" s="132"/>
      <x:c r="N136" s="131"/>
      <x:c r="O136" s="15" t="str">
        <x:f>IF(A136="","",IF(AND(D136="Active",OR(L136="PAID - CURRENT",L136="WAIVED - CURRENT")),"YES","NO"))</x:f>
      </x:c>
      <x:c r="P136" s="132"/>
      <x:c r="Q136" s="130"/>
      <x:c r="R136" s="159"/>
      <x:c r="S136" s="131"/>
    </x:row>
    <x:row r="137">
      <x:c r="A137" s="132"/>
      <x:c r="B137" s="130"/>
      <x:c r="C137" s="130"/>
      <x:c r="D137" s="131"/>
      <x:c r="E137" s="148" t="str">
        <x:f>IF(A137="","",'Assumptions'!$B$6)</x:f>
      </x:c>
      <x:c r="F137" s="132"/>
      <x:c r="G137" s="134"/>
      <x:c r="H137" s="103" t="str">
        <x:f>IF(A137="","",MAX(0,E137-G137))</x:f>
      </x:c>
      <x:c r="I137" s="129"/>
      <x:c r="J137" s="134"/>
      <x:c r="K137" s="103" t="str">
        <x:f>IF(A137="","",MAX(0,H137-J137))</x:f>
      </x:c>
      <x:c r="L137" s="15" t="str">
        <x:f>IF(A137="","",IF(AND(F137="Approved",G137&gt;=E137),"WAIVED - CURRENT",IF(K137=0,"PAID - CURRENT",IF(J137&gt;0,"PARTIAL","PENDING"))))</x:f>
      </x:c>
      <x:c r="M137" s="132"/>
      <x:c r="N137" s="131"/>
      <x:c r="O137" s="15" t="str">
        <x:f>IF(A137="","",IF(AND(D137="Active",OR(L137="PAID - CURRENT",L137="WAIVED - CURRENT")),"YES","NO"))</x:f>
      </x:c>
      <x:c r="P137" s="132"/>
      <x:c r="Q137" s="130"/>
      <x:c r="R137" s="159"/>
      <x:c r="S137" s="131"/>
    </x:row>
    <x:row r="138">
      <x:c r="A138" s="132"/>
      <x:c r="B138" s="130"/>
      <x:c r="C138" s="130"/>
      <x:c r="D138" s="131"/>
      <x:c r="E138" s="148" t="str">
        <x:f>IF(A138="","",'Assumptions'!$B$6)</x:f>
      </x:c>
      <x:c r="F138" s="132"/>
      <x:c r="G138" s="134"/>
      <x:c r="H138" s="103" t="str">
        <x:f>IF(A138="","",MAX(0,E138-G138))</x:f>
      </x:c>
      <x:c r="I138" s="129"/>
      <x:c r="J138" s="134"/>
      <x:c r="K138" s="103" t="str">
        <x:f>IF(A138="","",MAX(0,H138-J138))</x:f>
      </x:c>
      <x:c r="L138" s="15" t="str">
        <x:f>IF(A138="","",IF(AND(F138="Approved",G138&gt;=E138),"WAIVED - CURRENT",IF(K138=0,"PAID - CURRENT",IF(J138&gt;0,"PARTIAL","PENDING"))))</x:f>
      </x:c>
      <x:c r="M138" s="132"/>
      <x:c r="N138" s="131"/>
      <x:c r="O138" s="15" t="str">
        <x:f>IF(A138="","",IF(AND(D138="Active",OR(L138="PAID - CURRENT",L138="WAIVED - CURRENT")),"YES","NO"))</x:f>
      </x:c>
      <x:c r="P138" s="132"/>
      <x:c r="Q138" s="130"/>
      <x:c r="R138" s="159"/>
      <x:c r="S138" s="131"/>
    </x:row>
    <x:row r="139">
      <x:c r="A139" s="132"/>
      <x:c r="B139" s="130"/>
      <x:c r="C139" s="130"/>
      <x:c r="D139" s="131"/>
      <x:c r="E139" s="148" t="str">
        <x:f>IF(A139="","",'Assumptions'!$B$6)</x:f>
      </x:c>
      <x:c r="F139" s="132"/>
      <x:c r="G139" s="134"/>
      <x:c r="H139" s="103" t="str">
        <x:f>IF(A139="","",MAX(0,E139-G139))</x:f>
      </x:c>
      <x:c r="I139" s="129"/>
      <x:c r="J139" s="134"/>
      <x:c r="K139" s="103" t="str">
        <x:f>IF(A139="","",MAX(0,H139-J139))</x:f>
      </x:c>
      <x:c r="L139" s="15" t="str">
        <x:f>IF(A139="","",IF(AND(F139="Approved",G139&gt;=E139),"WAIVED - CURRENT",IF(K139=0,"PAID - CURRENT",IF(J139&gt;0,"PARTIAL","PENDING"))))</x:f>
      </x:c>
      <x:c r="M139" s="132"/>
      <x:c r="N139" s="131"/>
      <x:c r="O139" s="15" t="str">
        <x:f>IF(A139="","",IF(AND(D139="Active",OR(L139="PAID - CURRENT",L139="WAIVED - CURRENT")),"YES","NO"))</x:f>
      </x:c>
      <x:c r="P139" s="132"/>
      <x:c r="Q139" s="130"/>
      <x:c r="R139" s="159"/>
      <x:c r="S139" s="131"/>
    </x:row>
    <x:row r="140">
      <x:c r="A140" s="132"/>
      <x:c r="B140" s="130"/>
      <x:c r="C140" s="130"/>
      <x:c r="D140" s="131"/>
      <x:c r="E140" s="148" t="str">
        <x:f>IF(A140="","",'Assumptions'!$B$6)</x:f>
      </x:c>
      <x:c r="F140" s="132"/>
      <x:c r="G140" s="134"/>
      <x:c r="H140" s="103" t="str">
        <x:f>IF(A140="","",MAX(0,E140-G140))</x:f>
      </x:c>
      <x:c r="I140" s="129"/>
      <x:c r="J140" s="134"/>
      <x:c r="K140" s="103" t="str">
        <x:f>IF(A140="","",MAX(0,H140-J140))</x:f>
      </x:c>
      <x:c r="L140" s="15" t="str">
        <x:f>IF(A140="","",IF(AND(F140="Approved",G140&gt;=E140),"WAIVED - CURRENT",IF(K140=0,"PAID - CURRENT",IF(J140&gt;0,"PARTIAL","PENDING"))))</x:f>
      </x:c>
      <x:c r="M140" s="132"/>
      <x:c r="N140" s="131"/>
      <x:c r="O140" s="15" t="str">
        <x:f>IF(A140="","",IF(AND(D140="Active",OR(L140="PAID - CURRENT",L140="WAIVED - CURRENT")),"YES","NO"))</x:f>
      </x:c>
      <x:c r="P140" s="132"/>
      <x:c r="Q140" s="130"/>
      <x:c r="R140" s="159"/>
      <x:c r="S140" s="131"/>
    </x:row>
    <x:row r="141">
      <x:c r="A141" s="132"/>
      <x:c r="B141" s="130"/>
      <x:c r="C141" s="130"/>
      <x:c r="D141" s="131"/>
      <x:c r="E141" s="148" t="str">
        <x:f>IF(A141="","",'Assumptions'!$B$6)</x:f>
      </x:c>
      <x:c r="F141" s="132"/>
      <x:c r="G141" s="134"/>
      <x:c r="H141" s="103" t="str">
        <x:f>IF(A141="","",MAX(0,E141-G141))</x:f>
      </x:c>
      <x:c r="I141" s="129"/>
      <x:c r="J141" s="134"/>
      <x:c r="K141" s="103" t="str">
        <x:f>IF(A141="","",MAX(0,H141-J141))</x:f>
      </x:c>
      <x:c r="L141" s="15" t="str">
        <x:f>IF(A141="","",IF(AND(F141="Approved",G141&gt;=E141),"WAIVED - CURRENT",IF(K141=0,"PAID - CURRENT",IF(J141&gt;0,"PARTIAL","PENDING"))))</x:f>
      </x:c>
      <x:c r="M141" s="132"/>
      <x:c r="N141" s="131"/>
      <x:c r="O141" s="15" t="str">
        <x:f>IF(A141="","",IF(AND(D141="Active",OR(L141="PAID - CURRENT",L141="WAIVED - CURRENT")),"YES","NO"))</x:f>
      </x:c>
      <x:c r="P141" s="132"/>
      <x:c r="Q141" s="130"/>
      <x:c r="R141" s="159"/>
      <x:c r="S141" s="131"/>
    </x:row>
    <x:row r="142">
      <x:c r="A142" s="132"/>
      <x:c r="B142" s="130"/>
      <x:c r="C142" s="130"/>
      <x:c r="D142" s="131"/>
      <x:c r="E142" s="148" t="str">
        <x:f>IF(A142="","",'Assumptions'!$B$6)</x:f>
      </x:c>
      <x:c r="F142" s="132"/>
      <x:c r="G142" s="134"/>
      <x:c r="H142" s="103" t="str">
        <x:f>IF(A142="","",MAX(0,E142-G142))</x:f>
      </x:c>
      <x:c r="I142" s="129"/>
      <x:c r="J142" s="134"/>
      <x:c r="K142" s="103" t="str">
        <x:f>IF(A142="","",MAX(0,H142-J142))</x:f>
      </x:c>
      <x:c r="L142" s="15" t="str">
        <x:f>IF(A142="","",IF(AND(F142="Approved",G142&gt;=E142),"WAIVED - CURRENT",IF(K142=0,"PAID - CURRENT",IF(J142&gt;0,"PARTIAL","PENDING"))))</x:f>
      </x:c>
      <x:c r="M142" s="132"/>
      <x:c r="N142" s="131"/>
      <x:c r="O142" s="15" t="str">
        <x:f>IF(A142="","",IF(AND(D142="Active",OR(L142="PAID - CURRENT",L142="WAIVED - CURRENT")),"YES","NO"))</x:f>
      </x:c>
      <x:c r="P142" s="132"/>
      <x:c r="Q142" s="130"/>
      <x:c r="R142" s="159"/>
      <x:c r="S142" s="131"/>
    </x:row>
    <x:row r="143">
      <x:c r="A143" s="132"/>
      <x:c r="B143" s="130"/>
      <x:c r="C143" s="130"/>
      <x:c r="D143" s="131"/>
      <x:c r="E143" s="148" t="str">
        <x:f>IF(A143="","",'Assumptions'!$B$6)</x:f>
      </x:c>
      <x:c r="F143" s="132"/>
      <x:c r="G143" s="134"/>
      <x:c r="H143" s="103" t="str">
        <x:f>IF(A143="","",MAX(0,E143-G143))</x:f>
      </x:c>
      <x:c r="I143" s="129"/>
      <x:c r="J143" s="134"/>
      <x:c r="K143" s="103" t="str">
        <x:f>IF(A143="","",MAX(0,H143-J143))</x:f>
      </x:c>
      <x:c r="L143" s="15" t="str">
        <x:f>IF(A143="","",IF(AND(F143="Approved",G143&gt;=E143),"WAIVED - CURRENT",IF(K143=0,"PAID - CURRENT",IF(J143&gt;0,"PARTIAL","PENDING"))))</x:f>
      </x:c>
      <x:c r="M143" s="132"/>
      <x:c r="N143" s="131"/>
      <x:c r="O143" s="15" t="str">
        <x:f>IF(A143="","",IF(AND(D143="Active",OR(L143="PAID - CURRENT",L143="WAIVED - CURRENT")),"YES","NO"))</x:f>
      </x:c>
      <x:c r="P143" s="132"/>
      <x:c r="Q143" s="130"/>
      <x:c r="R143" s="159"/>
      <x:c r="S143" s="131"/>
    </x:row>
    <x:row r="144">
      <x:c r="A144" s="132"/>
      <x:c r="B144" s="130"/>
      <x:c r="C144" s="130"/>
      <x:c r="D144" s="131"/>
      <x:c r="E144" s="148" t="str">
        <x:f>IF(A144="","",'Assumptions'!$B$6)</x:f>
      </x:c>
      <x:c r="F144" s="132"/>
      <x:c r="G144" s="134"/>
      <x:c r="H144" s="103" t="str">
        <x:f>IF(A144="","",MAX(0,E144-G144))</x:f>
      </x:c>
      <x:c r="I144" s="129"/>
      <x:c r="J144" s="134"/>
      <x:c r="K144" s="103" t="str">
        <x:f>IF(A144="","",MAX(0,H144-J144))</x:f>
      </x:c>
      <x:c r="L144" s="15" t="str">
        <x:f>IF(A144="","",IF(AND(F144="Approved",G144&gt;=E144),"WAIVED - CURRENT",IF(K144=0,"PAID - CURRENT",IF(J144&gt;0,"PARTIAL","PENDING"))))</x:f>
      </x:c>
      <x:c r="M144" s="132"/>
      <x:c r="N144" s="131"/>
      <x:c r="O144" s="15" t="str">
        <x:f>IF(A144="","",IF(AND(D144="Active",OR(L144="PAID - CURRENT",L144="WAIVED - CURRENT")),"YES","NO"))</x:f>
      </x:c>
      <x:c r="P144" s="132"/>
      <x:c r="Q144" s="130"/>
      <x:c r="R144" s="159"/>
      <x:c r="S144" s="131"/>
    </x:row>
    <x:row r="145">
      <x:c r="A145" s="132"/>
      <x:c r="B145" s="130"/>
      <x:c r="C145" s="130"/>
      <x:c r="D145" s="131"/>
      <x:c r="E145" s="148" t="str">
        <x:f>IF(A145="","",'Assumptions'!$B$6)</x:f>
      </x:c>
      <x:c r="F145" s="132"/>
      <x:c r="G145" s="134"/>
      <x:c r="H145" s="103" t="str">
        <x:f>IF(A145="","",MAX(0,E145-G145))</x:f>
      </x:c>
      <x:c r="I145" s="129"/>
      <x:c r="J145" s="134"/>
      <x:c r="K145" s="103" t="str">
        <x:f>IF(A145="","",MAX(0,H145-J145))</x:f>
      </x:c>
      <x:c r="L145" s="15" t="str">
        <x:f>IF(A145="","",IF(AND(F145="Approved",G145&gt;=E145),"WAIVED - CURRENT",IF(K145=0,"PAID - CURRENT",IF(J145&gt;0,"PARTIAL","PENDING"))))</x:f>
      </x:c>
      <x:c r="M145" s="132"/>
      <x:c r="N145" s="131"/>
      <x:c r="O145" s="15" t="str">
        <x:f>IF(A145="","",IF(AND(D145="Active",OR(L145="PAID - CURRENT",L145="WAIVED - CURRENT")),"YES","NO"))</x:f>
      </x:c>
      <x:c r="P145" s="132"/>
      <x:c r="Q145" s="130"/>
      <x:c r="R145" s="159"/>
      <x:c r="S145" s="131"/>
    </x:row>
    <x:row r="146">
      <x:c r="A146" s="132"/>
      <x:c r="B146" s="130"/>
      <x:c r="C146" s="130"/>
      <x:c r="D146" s="131"/>
      <x:c r="E146" s="148" t="str">
        <x:f>IF(A146="","",'Assumptions'!$B$6)</x:f>
      </x:c>
      <x:c r="F146" s="132"/>
      <x:c r="G146" s="134"/>
      <x:c r="H146" s="103" t="str">
        <x:f>IF(A146="","",MAX(0,E146-G146))</x:f>
      </x:c>
      <x:c r="I146" s="129"/>
      <x:c r="J146" s="134"/>
      <x:c r="K146" s="103" t="str">
        <x:f>IF(A146="","",MAX(0,H146-J146))</x:f>
      </x:c>
      <x:c r="L146" s="15" t="str">
        <x:f>IF(A146="","",IF(AND(F146="Approved",G146&gt;=E146),"WAIVED - CURRENT",IF(K146=0,"PAID - CURRENT",IF(J146&gt;0,"PARTIAL","PENDING"))))</x:f>
      </x:c>
      <x:c r="M146" s="132"/>
      <x:c r="N146" s="131"/>
      <x:c r="O146" s="15" t="str">
        <x:f>IF(A146="","",IF(AND(D146="Active",OR(L146="PAID - CURRENT",L146="WAIVED - CURRENT")),"YES","NO"))</x:f>
      </x:c>
      <x:c r="P146" s="132"/>
      <x:c r="Q146" s="130"/>
      <x:c r="R146" s="159"/>
      <x:c r="S146" s="131"/>
    </x:row>
    <x:row r="147">
      <x:c r="A147" s="132"/>
      <x:c r="B147" s="130"/>
      <x:c r="C147" s="130"/>
      <x:c r="D147" s="131"/>
      <x:c r="E147" s="148" t="str">
        <x:f>IF(A147="","",'Assumptions'!$B$6)</x:f>
      </x:c>
      <x:c r="F147" s="132"/>
      <x:c r="G147" s="134"/>
      <x:c r="H147" s="103" t="str">
        <x:f>IF(A147="","",MAX(0,E147-G147))</x:f>
      </x:c>
      <x:c r="I147" s="129"/>
      <x:c r="J147" s="134"/>
      <x:c r="K147" s="103" t="str">
        <x:f>IF(A147="","",MAX(0,H147-J147))</x:f>
      </x:c>
      <x:c r="L147" s="15" t="str">
        <x:f>IF(A147="","",IF(AND(F147="Approved",G147&gt;=E147),"WAIVED - CURRENT",IF(K147=0,"PAID - CURRENT",IF(J147&gt;0,"PARTIAL","PENDING"))))</x:f>
      </x:c>
      <x:c r="M147" s="132"/>
      <x:c r="N147" s="131"/>
      <x:c r="O147" s="15" t="str">
        <x:f>IF(A147="","",IF(AND(D147="Active",OR(L147="PAID - CURRENT",L147="WAIVED - CURRENT")),"YES","NO"))</x:f>
      </x:c>
      <x:c r="P147" s="132"/>
      <x:c r="Q147" s="130"/>
      <x:c r="R147" s="159"/>
      <x:c r="S147" s="131"/>
    </x:row>
    <x:row r="148">
      <x:c r="A148" s="132"/>
      <x:c r="B148" s="130"/>
      <x:c r="C148" s="130"/>
      <x:c r="D148" s="131"/>
      <x:c r="E148" s="148" t="str">
        <x:f>IF(A148="","",'Assumptions'!$B$6)</x:f>
      </x:c>
      <x:c r="F148" s="132"/>
      <x:c r="G148" s="134"/>
      <x:c r="H148" s="103" t="str">
        <x:f>IF(A148="","",MAX(0,E148-G148))</x:f>
      </x:c>
      <x:c r="I148" s="129"/>
      <x:c r="J148" s="134"/>
      <x:c r="K148" s="103" t="str">
        <x:f>IF(A148="","",MAX(0,H148-J148))</x:f>
      </x:c>
      <x:c r="L148" s="15" t="str">
        <x:f>IF(A148="","",IF(AND(F148="Approved",G148&gt;=E148),"WAIVED - CURRENT",IF(K148=0,"PAID - CURRENT",IF(J148&gt;0,"PARTIAL","PENDING"))))</x:f>
      </x:c>
      <x:c r="M148" s="132"/>
      <x:c r="N148" s="131"/>
      <x:c r="O148" s="15" t="str">
        <x:f>IF(A148="","",IF(AND(D148="Active",OR(L148="PAID - CURRENT",L148="WAIVED - CURRENT")),"YES","NO"))</x:f>
      </x:c>
      <x:c r="P148" s="132"/>
      <x:c r="Q148" s="130"/>
      <x:c r="R148" s="159"/>
      <x:c r="S148" s="131"/>
    </x:row>
    <x:row r="149">
      <x:c r="A149" s="132"/>
      <x:c r="B149" s="130"/>
      <x:c r="C149" s="130"/>
      <x:c r="D149" s="131"/>
      <x:c r="E149" s="148" t="str">
        <x:f>IF(A149="","",'Assumptions'!$B$6)</x:f>
      </x:c>
      <x:c r="F149" s="132"/>
      <x:c r="G149" s="134"/>
      <x:c r="H149" s="103" t="str">
        <x:f>IF(A149="","",MAX(0,E149-G149))</x:f>
      </x:c>
      <x:c r="I149" s="129"/>
      <x:c r="J149" s="134"/>
      <x:c r="K149" s="103" t="str">
        <x:f>IF(A149="","",MAX(0,H149-J149))</x:f>
      </x:c>
      <x:c r="L149" s="15" t="str">
        <x:f>IF(A149="","",IF(AND(F149="Approved",G149&gt;=E149),"WAIVED - CURRENT",IF(K149=0,"PAID - CURRENT",IF(J149&gt;0,"PARTIAL","PENDING"))))</x:f>
      </x:c>
      <x:c r="M149" s="132"/>
      <x:c r="N149" s="131"/>
      <x:c r="O149" s="15" t="str">
        <x:f>IF(A149="","",IF(AND(D149="Active",OR(L149="PAID - CURRENT",L149="WAIVED - CURRENT")),"YES","NO"))</x:f>
      </x:c>
      <x:c r="P149" s="132"/>
      <x:c r="Q149" s="130"/>
      <x:c r="R149" s="159"/>
      <x:c r="S149" s="131"/>
    </x:row>
    <x:row r="150">
      <x:c r="A150" s="132"/>
      <x:c r="B150" s="130"/>
      <x:c r="C150" s="130"/>
      <x:c r="D150" s="131"/>
      <x:c r="E150" s="148" t="str">
        <x:f>IF(A150="","",'Assumptions'!$B$6)</x:f>
      </x:c>
      <x:c r="F150" s="132"/>
      <x:c r="G150" s="134"/>
      <x:c r="H150" s="103" t="str">
        <x:f>IF(A150="","",MAX(0,E150-G150))</x:f>
      </x:c>
      <x:c r="I150" s="129"/>
      <x:c r="J150" s="134"/>
      <x:c r="K150" s="103" t="str">
        <x:f>IF(A150="","",MAX(0,H150-J150))</x:f>
      </x:c>
      <x:c r="L150" s="15" t="str">
        <x:f>IF(A150="","",IF(AND(F150="Approved",G150&gt;=E150),"WAIVED - CURRENT",IF(K150=0,"PAID - CURRENT",IF(J150&gt;0,"PARTIAL","PENDING"))))</x:f>
      </x:c>
      <x:c r="M150" s="132"/>
      <x:c r="N150" s="131"/>
      <x:c r="O150" s="15" t="str">
        <x:f>IF(A150="","",IF(AND(D150="Active",OR(L150="PAID - CURRENT",L150="WAIVED - CURRENT")),"YES","NO"))</x:f>
      </x:c>
      <x:c r="P150" s="132"/>
      <x:c r="Q150" s="130"/>
      <x:c r="R150" s="159"/>
      <x:c r="S150" s="131"/>
    </x:row>
    <x:row r="151">
      <x:c r="A151" s="132"/>
      <x:c r="B151" s="130"/>
      <x:c r="C151" s="130"/>
      <x:c r="D151" s="131"/>
      <x:c r="E151" s="148" t="str">
        <x:f>IF(A151="","",'Assumptions'!$B$6)</x:f>
      </x:c>
      <x:c r="F151" s="132"/>
      <x:c r="G151" s="134"/>
      <x:c r="H151" s="103" t="str">
        <x:f>IF(A151="","",MAX(0,E151-G151))</x:f>
      </x:c>
      <x:c r="I151" s="129"/>
      <x:c r="J151" s="134"/>
      <x:c r="K151" s="103" t="str">
        <x:f>IF(A151="","",MAX(0,H151-J151))</x:f>
      </x:c>
      <x:c r="L151" s="15" t="str">
        <x:f>IF(A151="","",IF(AND(F151="Approved",G151&gt;=E151),"WAIVED - CURRENT",IF(K151=0,"PAID - CURRENT",IF(J151&gt;0,"PARTIAL","PENDING"))))</x:f>
      </x:c>
      <x:c r="M151" s="132"/>
      <x:c r="N151" s="131"/>
      <x:c r="O151" s="15" t="str">
        <x:f>IF(A151="","",IF(AND(D151="Active",OR(L151="PAID - CURRENT",L151="WAIVED - CURRENT")),"YES","NO"))</x:f>
      </x:c>
      <x:c r="P151" s="132"/>
      <x:c r="Q151" s="130"/>
      <x:c r="R151" s="159"/>
      <x:c r="S151" s="131"/>
    </x:row>
    <x:row r="152">
      <x:c r="A152" s="132"/>
      <x:c r="B152" s="130"/>
      <x:c r="C152" s="130"/>
      <x:c r="D152" s="131"/>
      <x:c r="E152" s="148" t="str">
        <x:f>IF(A152="","",'Assumptions'!$B$6)</x:f>
      </x:c>
      <x:c r="F152" s="132"/>
      <x:c r="G152" s="134"/>
      <x:c r="H152" s="103" t="str">
        <x:f>IF(A152="","",MAX(0,E152-G152))</x:f>
      </x:c>
      <x:c r="I152" s="129"/>
      <x:c r="J152" s="134"/>
      <x:c r="K152" s="103" t="str">
        <x:f>IF(A152="","",MAX(0,H152-J152))</x:f>
      </x:c>
      <x:c r="L152" s="15" t="str">
        <x:f>IF(A152="","",IF(AND(F152="Approved",G152&gt;=E152),"WAIVED - CURRENT",IF(K152=0,"PAID - CURRENT",IF(J152&gt;0,"PARTIAL","PENDING"))))</x:f>
      </x:c>
      <x:c r="M152" s="132"/>
      <x:c r="N152" s="131"/>
      <x:c r="O152" s="15" t="str">
        <x:f>IF(A152="","",IF(AND(D152="Active",OR(L152="PAID - CURRENT",L152="WAIVED - CURRENT")),"YES","NO"))</x:f>
      </x:c>
      <x:c r="P152" s="132"/>
      <x:c r="Q152" s="130"/>
      <x:c r="R152" s="159"/>
      <x:c r="S152" s="131"/>
    </x:row>
    <x:row r="153">
      <x:c r="A153" s="132"/>
      <x:c r="B153" s="130"/>
      <x:c r="C153" s="130"/>
      <x:c r="D153" s="131"/>
      <x:c r="E153" s="148" t="str">
        <x:f>IF(A153="","",'Assumptions'!$B$6)</x:f>
      </x:c>
      <x:c r="F153" s="132"/>
      <x:c r="G153" s="134"/>
      <x:c r="H153" s="103" t="str">
        <x:f>IF(A153="","",MAX(0,E153-G153))</x:f>
      </x:c>
      <x:c r="I153" s="129"/>
      <x:c r="J153" s="134"/>
      <x:c r="K153" s="103" t="str">
        <x:f>IF(A153="","",MAX(0,H153-J153))</x:f>
      </x:c>
      <x:c r="L153" s="15" t="str">
        <x:f>IF(A153="","",IF(AND(F153="Approved",G153&gt;=E153),"WAIVED - CURRENT",IF(K153=0,"PAID - CURRENT",IF(J153&gt;0,"PARTIAL","PENDING"))))</x:f>
      </x:c>
      <x:c r="M153" s="132"/>
      <x:c r="N153" s="131"/>
      <x:c r="O153" s="15" t="str">
        <x:f>IF(A153="","",IF(AND(D153="Active",OR(L153="PAID - CURRENT",L153="WAIVED - CURRENT")),"YES","NO"))</x:f>
      </x:c>
      <x:c r="P153" s="132"/>
      <x:c r="Q153" s="130"/>
      <x:c r="R153" s="159"/>
      <x:c r="S153" s="131"/>
    </x:row>
    <x:row r="154">
      <x:c r="A154" s="132"/>
      <x:c r="B154" s="130"/>
      <x:c r="C154" s="130"/>
      <x:c r="D154" s="131"/>
      <x:c r="E154" s="148" t="str">
        <x:f>IF(A154="","",'Assumptions'!$B$6)</x:f>
      </x:c>
      <x:c r="F154" s="132"/>
      <x:c r="G154" s="134"/>
      <x:c r="H154" s="103" t="str">
        <x:f>IF(A154="","",MAX(0,E154-G154))</x:f>
      </x:c>
      <x:c r="I154" s="129"/>
      <x:c r="J154" s="134"/>
      <x:c r="K154" s="103" t="str">
        <x:f>IF(A154="","",MAX(0,H154-J154))</x:f>
      </x:c>
      <x:c r="L154" s="15" t="str">
        <x:f>IF(A154="","",IF(AND(F154="Approved",G154&gt;=E154),"WAIVED - CURRENT",IF(K154=0,"PAID - CURRENT",IF(J154&gt;0,"PARTIAL","PENDING"))))</x:f>
      </x:c>
      <x:c r="M154" s="132"/>
      <x:c r="N154" s="131"/>
      <x:c r="O154" s="15" t="str">
        <x:f>IF(A154="","",IF(AND(D154="Active",OR(L154="PAID - CURRENT",L154="WAIVED - CURRENT")),"YES","NO"))</x:f>
      </x:c>
      <x:c r="P154" s="132"/>
      <x:c r="Q154" s="130"/>
      <x:c r="R154" s="159"/>
      <x:c r="S154" s="131"/>
    </x:row>
    <x:row r="155">
      <x:c r="A155" s="132"/>
      <x:c r="B155" s="130"/>
      <x:c r="C155" s="130"/>
      <x:c r="D155" s="131"/>
      <x:c r="E155" s="148" t="str">
        <x:f>IF(A155="","",'Assumptions'!$B$6)</x:f>
      </x:c>
      <x:c r="F155" s="132"/>
      <x:c r="G155" s="134"/>
      <x:c r="H155" s="103" t="str">
        <x:f>IF(A155="","",MAX(0,E155-G155))</x:f>
      </x:c>
      <x:c r="I155" s="129"/>
      <x:c r="J155" s="134"/>
      <x:c r="K155" s="103" t="str">
        <x:f>IF(A155="","",MAX(0,H155-J155))</x:f>
      </x:c>
      <x:c r="L155" s="15" t="str">
        <x:f>IF(A155="","",IF(AND(F155="Approved",G155&gt;=E155),"WAIVED - CURRENT",IF(K155=0,"PAID - CURRENT",IF(J155&gt;0,"PARTIAL","PENDING"))))</x:f>
      </x:c>
      <x:c r="M155" s="132"/>
      <x:c r="N155" s="131"/>
      <x:c r="O155" s="15" t="str">
        <x:f>IF(A155="","",IF(AND(D155="Active",OR(L155="PAID - CURRENT",L155="WAIVED - CURRENT")),"YES","NO"))</x:f>
      </x:c>
      <x:c r="P155" s="132"/>
      <x:c r="Q155" s="130"/>
      <x:c r="R155" s="159"/>
      <x:c r="S155" s="131"/>
    </x:row>
    <x:row r="156">
      <x:c r="A156" s="132"/>
      <x:c r="B156" s="130"/>
      <x:c r="C156" s="130"/>
      <x:c r="D156" s="131"/>
      <x:c r="E156" s="148" t="str">
        <x:f>IF(A156="","",'Assumptions'!$B$6)</x:f>
      </x:c>
      <x:c r="F156" s="132"/>
      <x:c r="G156" s="134"/>
      <x:c r="H156" s="103" t="str">
        <x:f>IF(A156="","",MAX(0,E156-G156))</x:f>
      </x:c>
      <x:c r="I156" s="129"/>
      <x:c r="J156" s="134"/>
      <x:c r="K156" s="103" t="str">
        <x:f>IF(A156="","",MAX(0,H156-J156))</x:f>
      </x:c>
      <x:c r="L156" s="15" t="str">
        <x:f>IF(A156="","",IF(AND(F156="Approved",G156&gt;=E156),"WAIVED - CURRENT",IF(K156=0,"PAID - CURRENT",IF(J156&gt;0,"PARTIAL","PENDING"))))</x:f>
      </x:c>
      <x:c r="M156" s="132"/>
      <x:c r="N156" s="131"/>
      <x:c r="O156" s="15" t="str">
        <x:f>IF(A156="","",IF(AND(D156="Active",OR(L156="PAID - CURRENT",L156="WAIVED - CURRENT")),"YES","NO"))</x:f>
      </x:c>
      <x:c r="P156" s="132"/>
      <x:c r="Q156" s="130"/>
      <x:c r="R156" s="159"/>
      <x:c r="S156" s="131"/>
    </x:row>
    <x:row r="157">
      <x:c r="A157" s="132"/>
      <x:c r="B157" s="130"/>
      <x:c r="C157" s="130"/>
      <x:c r="D157" s="131"/>
      <x:c r="E157" s="148" t="str">
        <x:f>IF(A157="","",'Assumptions'!$B$6)</x:f>
      </x:c>
      <x:c r="F157" s="132"/>
      <x:c r="G157" s="134"/>
      <x:c r="H157" s="103" t="str">
        <x:f>IF(A157="","",MAX(0,E157-G157))</x:f>
      </x:c>
      <x:c r="I157" s="129"/>
      <x:c r="J157" s="134"/>
      <x:c r="K157" s="103" t="str">
        <x:f>IF(A157="","",MAX(0,H157-J157))</x:f>
      </x:c>
      <x:c r="L157" s="15" t="str">
        <x:f>IF(A157="","",IF(AND(F157="Approved",G157&gt;=E157),"WAIVED - CURRENT",IF(K157=0,"PAID - CURRENT",IF(J157&gt;0,"PARTIAL","PENDING"))))</x:f>
      </x:c>
      <x:c r="M157" s="132"/>
      <x:c r="N157" s="131"/>
      <x:c r="O157" s="15" t="str">
        <x:f>IF(A157="","",IF(AND(D157="Active",OR(L157="PAID - CURRENT",L157="WAIVED - CURRENT")),"YES","NO"))</x:f>
      </x:c>
      <x:c r="P157" s="132"/>
      <x:c r="Q157" s="130"/>
      <x:c r="R157" s="159"/>
      <x:c r="S157" s="131"/>
    </x:row>
    <x:row r="158">
      <x:c r="A158" s="132"/>
      <x:c r="B158" s="130"/>
      <x:c r="C158" s="130"/>
      <x:c r="D158" s="131"/>
      <x:c r="E158" s="148" t="str">
        <x:f>IF(A158="","",'Assumptions'!$B$6)</x:f>
      </x:c>
      <x:c r="F158" s="132"/>
      <x:c r="G158" s="134"/>
      <x:c r="H158" s="103" t="str">
        <x:f>IF(A158="","",MAX(0,E158-G158))</x:f>
      </x:c>
      <x:c r="I158" s="129"/>
      <x:c r="J158" s="134"/>
      <x:c r="K158" s="103" t="str">
        <x:f>IF(A158="","",MAX(0,H158-J158))</x:f>
      </x:c>
      <x:c r="L158" s="15" t="str">
        <x:f>IF(A158="","",IF(AND(F158="Approved",G158&gt;=E158),"WAIVED - CURRENT",IF(K158=0,"PAID - CURRENT",IF(J158&gt;0,"PARTIAL","PENDING"))))</x:f>
      </x:c>
      <x:c r="M158" s="132"/>
      <x:c r="N158" s="131"/>
      <x:c r="O158" s="15" t="str">
        <x:f>IF(A158="","",IF(AND(D158="Active",OR(L158="PAID - CURRENT",L158="WAIVED - CURRENT")),"YES","NO"))</x:f>
      </x:c>
      <x:c r="P158" s="132"/>
      <x:c r="Q158" s="130"/>
      <x:c r="R158" s="159"/>
      <x:c r="S158" s="131"/>
    </x:row>
    <x:row r="159">
      <x:c r="A159" s="132"/>
      <x:c r="B159" s="130"/>
      <x:c r="C159" s="130"/>
      <x:c r="D159" s="131"/>
      <x:c r="E159" s="148" t="str">
        <x:f>IF(A159="","",'Assumptions'!$B$6)</x:f>
      </x:c>
      <x:c r="F159" s="132"/>
      <x:c r="G159" s="134"/>
      <x:c r="H159" s="103" t="str">
        <x:f>IF(A159="","",MAX(0,E159-G159))</x:f>
      </x:c>
      <x:c r="I159" s="129"/>
      <x:c r="J159" s="134"/>
      <x:c r="K159" s="103" t="str">
        <x:f>IF(A159="","",MAX(0,H159-J159))</x:f>
      </x:c>
      <x:c r="L159" s="15" t="str">
        <x:f>IF(A159="","",IF(AND(F159="Approved",G159&gt;=E159),"WAIVED - CURRENT",IF(K159=0,"PAID - CURRENT",IF(J159&gt;0,"PARTIAL","PENDING"))))</x:f>
      </x:c>
      <x:c r="M159" s="132"/>
      <x:c r="N159" s="131"/>
      <x:c r="O159" s="15" t="str">
        <x:f>IF(A159="","",IF(AND(D159="Active",OR(L159="PAID - CURRENT",L159="WAIVED - CURRENT")),"YES","NO"))</x:f>
      </x:c>
      <x:c r="P159" s="132"/>
      <x:c r="Q159" s="130"/>
      <x:c r="R159" s="159"/>
      <x:c r="S159" s="131"/>
    </x:row>
    <x:row r="160">
      <x:c r="A160" s="132"/>
      <x:c r="B160" s="130"/>
      <x:c r="C160" s="130"/>
      <x:c r="D160" s="131"/>
      <x:c r="E160" s="148" t="str">
        <x:f>IF(A160="","",'Assumptions'!$B$6)</x:f>
      </x:c>
      <x:c r="F160" s="132"/>
      <x:c r="G160" s="134"/>
      <x:c r="H160" s="103" t="str">
        <x:f>IF(A160="","",MAX(0,E160-G160))</x:f>
      </x:c>
      <x:c r="I160" s="129"/>
      <x:c r="J160" s="134"/>
      <x:c r="K160" s="103" t="str">
        <x:f>IF(A160="","",MAX(0,H160-J160))</x:f>
      </x:c>
      <x:c r="L160" s="15" t="str">
        <x:f>IF(A160="","",IF(AND(F160="Approved",G160&gt;=E160),"WAIVED - CURRENT",IF(K160=0,"PAID - CURRENT",IF(J160&gt;0,"PARTIAL","PENDING"))))</x:f>
      </x:c>
      <x:c r="M160" s="132"/>
      <x:c r="N160" s="131"/>
      <x:c r="O160" s="15" t="str">
        <x:f>IF(A160="","",IF(AND(D160="Active",OR(L160="PAID - CURRENT",L160="WAIVED - CURRENT")),"YES","NO"))</x:f>
      </x:c>
      <x:c r="P160" s="132"/>
      <x:c r="Q160" s="130"/>
      <x:c r="R160" s="159"/>
      <x:c r="S160" s="131"/>
    </x:row>
    <x:row r="161">
      <x:c r="A161" s="132"/>
      <x:c r="B161" s="130"/>
      <x:c r="C161" s="130"/>
      <x:c r="D161" s="131"/>
      <x:c r="E161" s="148" t="str">
        <x:f>IF(A161="","",'Assumptions'!$B$6)</x:f>
      </x:c>
      <x:c r="F161" s="132"/>
      <x:c r="G161" s="134"/>
      <x:c r="H161" s="103" t="str">
        <x:f>IF(A161="","",MAX(0,E161-G161))</x:f>
      </x:c>
      <x:c r="I161" s="129"/>
      <x:c r="J161" s="134"/>
      <x:c r="K161" s="103" t="str">
        <x:f>IF(A161="","",MAX(0,H161-J161))</x:f>
      </x:c>
      <x:c r="L161" s="15" t="str">
        <x:f>IF(A161="","",IF(AND(F161="Approved",G161&gt;=E161),"WAIVED - CURRENT",IF(K161=0,"PAID - CURRENT",IF(J161&gt;0,"PARTIAL","PENDING"))))</x:f>
      </x:c>
      <x:c r="M161" s="132"/>
      <x:c r="N161" s="131"/>
      <x:c r="O161" s="15" t="str">
        <x:f>IF(A161="","",IF(AND(D161="Active",OR(L161="PAID - CURRENT",L161="WAIVED - CURRENT")),"YES","NO"))</x:f>
      </x:c>
      <x:c r="P161" s="132"/>
      <x:c r="Q161" s="130"/>
      <x:c r="R161" s="159"/>
      <x:c r="S161" s="131"/>
    </x:row>
    <x:row r="162">
      <x:c r="A162" s="132"/>
      <x:c r="B162" s="130"/>
      <x:c r="C162" s="130"/>
      <x:c r="D162" s="131"/>
      <x:c r="E162" s="148" t="str">
        <x:f>IF(A162="","",'Assumptions'!$B$6)</x:f>
      </x:c>
      <x:c r="F162" s="132"/>
      <x:c r="G162" s="134"/>
      <x:c r="H162" s="103" t="str">
        <x:f>IF(A162="","",MAX(0,E162-G162))</x:f>
      </x:c>
      <x:c r="I162" s="129"/>
      <x:c r="J162" s="134"/>
      <x:c r="K162" s="103" t="str">
        <x:f>IF(A162="","",MAX(0,H162-J162))</x:f>
      </x:c>
      <x:c r="L162" s="15" t="str">
        <x:f>IF(A162="","",IF(AND(F162="Approved",G162&gt;=E162),"WAIVED - CURRENT",IF(K162=0,"PAID - CURRENT",IF(J162&gt;0,"PARTIAL","PENDING"))))</x:f>
      </x:c>
      <x:c r="M162" s="132"/>
      <x:c r="N162" s="131"/>
      <x:c r="O162" s="15" t="str">
        <x:f>IF(A162="","",IF(AND(D162="Active",OR(L162="PAID - CURRENT",L162="WAIVED - CURRENT")),"YES","NO"))</x:f>
      </x:c>
      <x:c r="P162" s="132"/>
      <x:c r="Q162" s="130"/>
      <x:c r="R162" s="159"/>
      <x:c r="S162" s="131"/>
    </x:row>
    <x:row r="163">
      <x:c r="A163" s="132"/>
      <x:c r="B163" s="130"/>
      <x:c r="C163" s="130"/>
      <x:c r="D163" s="131"/>
      <x:c r="E163" s="148" t="str">
        <x:f>IF(A163="","",'Assumptions'!$B$6)</x:f>
      </x:c>
      <x:c r="F163" s="132"/>
      <x:c r="G163" s="134"/>
      <x:c r="H163" s="103" t="str">
        <x:f>IF(A163="","",MAX(0,E163-G163))</x:f>
      </x:c>
      <x:c r="I163" s="129"/>
      <x:c r="J163" s="134"/>
      <x:c r="K163" s="103" t="str">
        <x:f>IF(A163="","",MAX(0,H163-J163))</x:f>
      </x:c>
      <x:c r="L163" s="15" t="str">
        <x:f>IF(A163="","",IF(AND(F163="Approved",G163&gt;=E163),"WAIVED - CURRENT",IF(K163=0,"PAID - CURRENT",IF(J163&gt;0,"PARTIAL","PENDING"))))</x:f>
      </x:c>
      <x:c r="M163" s="132"/>
      <x:c r="N163" s="131"/>
      <x:c r="O163" s="15" t="str">
        <x:f>IF(A163="","",IF(AND(D163="Active",OR(L163="PAID - CURRENT",L163="WAIVED - CURRENT")),"YES","NO"))</x:f>
      </x:c>
      <x:c r="P163" s="132"/>
      <x:c r="Q163" s="130"/>
      <x:c r="R163" s="159"/>
      <x:c r="S163" s="131"/>
    </x:row>
    <x:row r="164">
      <x:c r="A164" s="132"/>
      <x:c r="B164" s="130"/>
      <x:c r="C164" s="130"/>
      <x:c r="D164" s="131"/>
      <x:c r="E164" s="148" t="str">
        <x:f>IF(A164="","",'Assumptions'!$B$6)</x:f>
      </x:c>
      <x:c r="F164" s="132"/>
      <x:c r="G164" s="134"/>
      <x:c r="H164" s="103" t="str">
        <x:f>IF(A164="","",MAX(0,E164-G164))</x:f>
      </x:c>
      <x:c r="I164" s="129"/>
      <x:c r="J164" s="134"/>
      <x:c r="K164" s="103" t="str">
        <x:f>IF(A164="","",MAX(0,H164-J164))</x:f>
      </x:c>
      <x:c r="L164" s="15" t="str">
        <x:f>IF(A164="","",IF(AND(F164="Approved",G164&gt;=E164),"WAIVED - CURRENT",IF(K164=0,"PAID - CURRENT",IF(J164&gt;0,"PARTIAL","PENDING"))))</x:f>
      </x:c>
      <x:c r="M164" s="132"/>
      <x:c r="N164" s="131"/>
      <x:c r="O164" s="15" t="str">
        <x:f>IF(A164="","",IF(AND(D164="Active",OR(L164="PAID - CURRENT",L164="WAIVED - CURRENT")),"YES","NO"))</x:f>
      </x:c>
      <x:c r="P164" s="132"/>
      <x:c r="Q164" s="130"/>
      <x:c r="R164" s="159"/>
      <x:c r="S164" s="131"/>
    </x:row>
    <x:row r="165">
      <x:c r="A165" s="132"/>
      <x:c r="B165" s="130"/>
      <x:c r="C165" s="130"/>
      <x:c r="D165" s="131"/>
      <x:c r="E165" s="148" t="str">
        <x:f>IF(A165="","",'Assumptions'!$B$6)</x:f>
      </x:c>
      <x:c r="F165" s="132"/>
      <x:c r="G165" s="134"/>
      <x:c r="H165" s="103" t="str">
        <x:f>IF(A165="","",MAX(0,E165-G165))</x:f>
      </x:c>
      <x:c r="I165" s="129"/>
      <x:c r="J165" s="134"/>
      <x:c r="K165" s="103" t="str">
        <x:f>IF(A165="","",MAX(0,H165-J165))</x:f>
      </x:c>
      <x:c r="L165" s="15" t="str">
        <x:f>IF(A165="","",IF(AND(F165="Approved",G165&gt;=E165),"WAIVED - CURRENT",IF(K165=0,"PAID - CURRENT",IF(J165&gt;0,"PARTIAL","PENDING"))))</x:f>
      </x:c>
      <x:c r="M165" s="132"/>
      <x:c r="N165" s="131"/>
      <x:c r="O165" s="15" t="str">
        <x:f>IF(A165="","",IF(AND(D165="Active",OR(L165="PAID - CURRENT",L165="WAIVED - CURRENT")),"YES","NO"))</x:f>
      </x:c>
      <x:c r="P165" s="132"/>
      <x:c r="Q165" s="130"/>
      <x:c r="R165" s="159"/>
      <x:c r="S165" s="131"/>
    </x:row>
    <x:row r="166">
      <x:c r="A166" s="132"/>
      <x:c r="B166" s="130"/>
      <x:c r="C166" s="130"/>
      <x:c r="D166" s="131"/>
      <x:c r="E166" s="148" t="str">
        <x:f>IF(A166="","",'Assumptions'!$B$6)</x:f>
      </x:c>
      <x:c r="F166" s="132"/>
      <x:c r="G166" s="134"/>
      <x:c r="H166" s="103" t="str">
        <x:f>IF(A166="","",MAX(0,E166-G166))</x:f>
      </x:c>
      <x:c r="I166" s="129"/>
      <x:c r="J166" s="134"/>
      <x:c r="K166" s="103" t="str">
        <x:f>IF(A166="","",MAX(0,H166-J166))</x:f>
      </x:c>
      <x:c r="L166" s="15" t="str">
        <x:f>IF(A166="","",IF(AND(F166="Approved",G166&gt;=E166),"WAIVED - CURRENT",IF(K166=0,"PAID - CURRENT",IF(J166&gt;0,"PARTIAL","PENDING"))))</x:f>
      </x:c>
      <x:c r="M166" s="132"/>
      <x:c r="N166" s="131"/>
      <x:c r="O166" s="15" t="str">
        <x:f>IF(A166="","",IF(AND(D166="Active",OR(L166="PAID - CURRENT",L166="WAIVED - CURRENT")),"YES","NO"))</x:f>
      </x:c>
      <x:c r="P166" s="132"/>
      <x:c r="Q166" s="130"/>
      <x:c r="R166" s="159"/>
      <x:c r="S166" s="131"/>
    </x:row>
    <x:row r="167">
      <x:c r="A167" s="132"/>
      <x:c r="B167" s="130"/>
      <x:c r="C167" s="130"/>
      <x:c r="D167" s="131"/>
      <x:c r="E167" s="148" t="str">
        <x:f>IF(A167="","",'Assumptions'!$B$6)</x:f>
      </x:c>
      <x:c r="F167" s="132"/>
      <x:c r="G167" s="134"/>
      <x:c r="H167" s="103" t="str">
        <x:f>IF(A167="","",MAX(0,E167-G167))</x:f>
      </x:c>
      <x:c r="I167" s="129"/>
      <x:c r="J167" s="134"/>
      <x:c r="K167" s="103" t="str">
        <x:f>IF(A167="","",MAX(0,H167-J167))</x:f>
      </x:c>
      <x:c r="L167" s="15" t="str">
        <x:f>IF(A167="","",IF(AND(F167="Approved",G167&gt;=E167),"WAIVED - CURRENT",IF(K167=0,"PAID - CURRENT",IF(J167&gt;0,"PARTIAL","PENDING"))))</x:f>
      </x:c>
      <x:c r="M167" s="132"/>
      <x:c r="N167" s="131"/>
      <x:c r="O167" s="15" t="str">
        <x:f>IF(A167="","",IF(AND(D167="Active",OR(L167="PAID - CURRENT",L167="WAIVED - CURRENT")),"YES","NO"))</x:f>
      </x:c>
      <x:c r="P167" s="132"/>
      <x:c r="Q167" s="130"/>
      <x:c r="R167" s="159"/>
      <x:c r="S167" s="131"/>
    </x:row>
    <x:row r="168">
      <x:c r="A168" s="132"/>
      <x:c r="B168" s="130"/>
      <x:c r="C168" s="130"/>
      <x:c r="D168" s="131"/>
      <x:c r="E168" s="148" t="str">
        <x:f>IF(A168="","",'Assumptions'!$B$6)</x:f>
      </x:c>
      <x:c r="F168" s="132"/>
      <x:c r="G168" s="134"/>
      <x:c r="H168" s="103" t="str">
        <x:f>IF(A168="","",MAX(0,E168-G168))</x:f>
      </x:c>
      <x:c r="I168" s="129"/>
      <x:c r="J168" s="134"/>
      <x:c r="K168" s="103" t="str">
        <x:f>IF(A168="","",MAX(0,H168-J168))</x:f>
      </x:c>
      <x:c r="L168" s="15" t="str">
        <x:f>IF(A168="","",IF(AND(F168="Approved",G168&gt;=E168),"WAIVED - CURRENT",IF(K168=0,"PAID - CURRENT",IF(J168&gt;0,"PARTIAL","PENDING"))))</x:f>
      </x:c>
      <x:c r="M168" s="132"/>
      <x:c r="N168" s="131"/>
      <x:c r="O168" s="15" t="str">
        <x:f>IF(A168="","",IF(AND(D168="Active",OR(L168="PAID - CURRENT",L168="WAIVED - CURRENT")),"YES","NO"))</x:f>
      </x:c>
      <x:c r="P168" s="132"/>
      <x:c r="Q168" s="130"/>
      <x:c r="R168" s="159"/>
      <x:c r="S168" s="131"/>
    </x:row>
    <x:row r="169">
      <x:c r="A169" s="132"/>
      <x:c r="B169" s="130"/>
      <x:c r="C169" s="130"/>
      <x:c r="D169" s="131"/>
      <x:c r="E169" s="148" t="str">
        <x:f>IF(A169="","",'Assumptions'!$B$6)</x:f>
      </x:c>
      <x:c r="F169" s="132"/>
      <x:c r="G169" s="134"/>
      <x:c r="H169" s="103" t="str">
        <x:f>IF(A169="","",MAX(0,E169-G169))</x:f>
      </x:c>
      <x:c r="I169" s="129"/>
      <x:c r="J169" s="134"/>
      <x:c r="K169" s="103" t="str">
        <x:f>IF(A169="","",MAX(0,H169-J169))</x:f>
      </x:c>
      <x:c r="L169" s="15" t="str">
        <x:f>IF(A169="","",IF(AND(F169="Approved",G169&gt;=E169),"WAIVED - CURRENT",IF(K169=0,"PAID - CURRENT",IF(J169&gt;0,"PARTIAL","PENDING"))))</x:f>
      </x:c>
      <x:c r="M169" s="132"/>
      <x:c r="N169" s="131"/>
      <x:c r="O169" s="15" t="str">
        <x:f>IF(A169="","",IF(AND(D169="Active",OR(L169="PAID - CURRENT",L169="WAIVED - CURRENT")),"YES","NO"))</x:f>
      </x:c>
      <x:c r="P169" s="132"/>
      <x:c r="Q169" s="130"/>
      <x:c r="R169" s="159"/>
      <x:c r="S169" s="131"/>
    </x:row>
    <x:row r="170">
      <x:c r="A170" s="132"/>
      <x:c r="B170" s="130"/>
      <x:c r="C170" s="130"/>
      <x:c r="D170" s="131"/>
      <x:c r="E170" s="148" t="str">
        <x:f>IF(A170="","",'Assumptions'!$B$6)</x:f>
      </x:c>
      <x:c r="F170" s="132"/>
      <x:c r="G170" s="134"/>
      <x:c r="H170" s="103" t="str">
        <x:f>IF(A170="","",MAX(0,E170-G170))</x:f>
      </x:c>
      <x:c r="I170" s="129"/>
      <x:c r="J170" s="134"/>
      <x:c r="K170" s="103" t="str">
        <x:f>IF(A170="","",MAX(0,H170-J170))</x:f>
      </x:c>
      <x:c r="L170" s="15" t="str">
        <x:f>IF(A170="","",IF(AND(F170="Approved",G170&gt;=E170),"WAIVED - CURRENT",IF(K170=0,"PAID - CURRENT",IF(J170&gt;0,"PARTIAL","PENDING"))))</x:f>
      </x:c>
      <x:c r="M170" s="132"/>
      <x:c r="N170" s="131"/>
      <x:c r="O170" s="15" t="str">
        <x:f>IF(A170="","",IF(AND(D170="Active",OR(L170="PAID - CURRENT",L170="WAIVED - CURRENT")),"YES","NO"))</x:f>
      </x:c>
      <x:c r="P170" s="132"/>
      <x:c r="Q170" s="130"/>
      <x:c r="R170" s="159"/>
      <x:c r="S170" s="131"/>
    </x:row>
    <x:row r="171">
      <x:c r="A171" s="132"/>
      <x:c r="B171" s="130"/>
      <x:c r="C171" s="130"/>
      <x:c r="D171" s="131"/>
      <x:c r="E171" s="148" t="str">
        <x:f>IF(A171="","",'Assumptions'!$B$6)</x:f>
      </x:c>
      <x:c r="F171" s="132"/>
      <x:c r="G171" s="134"/>
      <x:c r="H171" s="103" t="str">
        <x:f>IF(A171="","",MAX(0,E171-G171))</x:f>
      </x:c>
      <x:c r="I171" s="129"/>
      <x:c r="J171" s="134"/>
      <x:c r="K171" s="103" t="str">
        <x:f>IF(A171="","",MAX(0,H171-J171))</x:f>
      </x:c>
      <x:c r="L171" s="15" t="str">
        <x:f>IF(A171="","",IF(AND(F171="Approved",G171&gt;=E171),"WAIVED - CURRENT",IF(K171=0,"PAID - CURRENT",IF(J171&gt;0,"PARTIAL","PENDING"))))</x:f>
      </x:c>
      <x:c r="M171" s="132"/>
      <x:c r="N171" s="131"/>
      <x:c r="O171" s="15" t="str">
        <x:f>IF(A171="","",IF(AND(D171="Active",OR(L171="PAID - CURRENT",L171="WAIVED - CURRENT")),"YES","NO"))</x:f>
      </x:c>
      <x:c r="P171" s="132"/>
      <x:c r="Q171" s="130"/>
      <x:c r="R171" s="159"/>
      <x:c r="S171" s="131"/>
    </x:row>
    <x:row r="172">
      <x:c r="A172" s="132"/>
      <x:c r="B172" s="130"/>
      <x:c r="C172" s="130"/>
      <x:c r="D172" s="131"/>
      <x:c r="E172" s="148" t="str">
        <x:f>IF(A172="","",'Assumptions'!$B$6)</x:f>
      </x:c>
      <x:c r="F172" s="132"/>
      <x:c r="G172" s="134"/>
      <x:c r="H172" s="103" t="str">
        <x:f>IF(A172="","",MAX(0,E172-G172))</x:f>
      </x:c>
      <x:c r="I172" s="129"/>
      <x:c r="J172" s="134"/>
      <x:c r="K172" s="103" t="str">
        <x:f>IF(A172="","",MAX(0,H172-J172))</x:f>
      </x:c>
      <x:c r="L172" s="15" t="str">
        <x:f>IF(A172="","",IF(AND(F172="Approved",G172&gt;=E172),"WAIVED - CURRENT",IF(K172=0,"PAID - CURRENT",IF(J172&gt;0,"PARTIAL","PENDING"))))</x:f>
      </x:c>
      <x:c r="M172" s="132"/>
      <x:c r="N172" s="131"/>
      <x:c r="O172" s="15" t="str">
        <x:f>IF(A172="","",IF(AND(D172="Active",OR(L172="PAID - CURRENT",L172="WAIVED - CURRENT")),"YES","NO"))</x:f>
      </x:c>
      <x:c r="P172" s="132"/>
      <x:c r="Q172" s="130"/>
      <x:c r="R172" s="159"/>
      <x:c r="S172" s="131"/>
    </x:row>
    <x:row r="173">
      <x:c r="A173" s="132"/>
      <x:c r="B173" s="130"/>
      <x:c r="C173" s="130"/>
      <x:c r="D173" s="131"/>
      <x:c r="E173" s="148" t="str">
        <x:f>IF(A173="","",'Assumptions'!$B$6)</x:f>
      </x:c>
      <x:c r="F173" s="132"/>
      <x:c r="G173" s="134"/>
      <x:c r="H173" s="103" t="str">
        <x:f>IF(A173="","",MAX(0,E173-G173))</x:f>
      </x:c>
      <x:c r="I173" s="129"/>
      <x:c r="J173" s="134"/>
      <x:c r="K173" s="103" t="str">
        <x:f>IF(A173="","",MAX(0,H173-J173))</x:f>
      </x:c>
      <x:c r="L173" s="15" t="str">
        <x:f>IF(A173="","",IF(AND(F173="Approved",G173&gt;=E173),"WAIVED - CURRENT",IF(K173=0,"PAID - CURRENT",IF(J173&gt;0,"PARTIAL","PENDING"))))</x:f>
      </x:c>
      <x:c r="M173" s="132"/>
      <x:c r="N173" s="131"/>
      <x:c r="O173" s="15" t="str">
        <x:f>IF(A173="","",IF(AND(D173="Active",OR(L173="PAID - CURRENT",L173="WAIVED - CURRENT")),"YES","NO"))</x:f>
      </x:c>
      <x:c r="P173" s="132"/>
      <x:c r="Q173" s="130"/>
      <x:c r="R173" s="159"/>
      <x:c r="S173" s="131"/>
    </x:row>
    <x:row r="174">
      <x:c r="A174" s="132"/>
      <x:c r="B174" s="130"/>
      <x:c r="C174" s="130"/>
      <x:c r="D174" s="131"/>
      <x:c r="E174" s="148" t="str">
        <x:f>IF(A174="","",'Assumptions'!$B$6)</x:f>
      </x:c>
      <x:c r="F174" s="132"/>
      <x:c r="G174" s="134"/>
      <x:c r="H174" s="103" t="str">
        <x:f>IF(A174="","",MAX(0,E174-G174))</x:f>
      </x:c>
      <x:c r="I174" s="129"/>
      <x:c r="J174" s="134"/>
      <x:c r="K174" s="103" t="str">
        <x:f>IF(A174="","",MAX(0,H174-J174))</x:f>
      </x:c>
      <x:c r="L174" s="15" t="str">
        <x:f>IF(A174="","",IF(AND(F174="Approved",G174&gt;=E174),"WAIVED - CURRENT",IF(K174=0,"PAID - CURRENT",IF(J174&gt;0,"PARTIAL","PENDING"))))</x:f>
      </x:c>
      <x:c r="M174" s="132"/>
      <x:c r="N174" s="131"/>
      <x:c r="O174" s="15" t="str">
        <x:f>IF(A174="","",IF(AND(D174="Active",OR(L174="PAID - CURRENT",L174="WAIVED - CURRENT")),"YES","NO"))</x:f>
      </x:c>
      <x:c r="P174" s="132"/>
      <x:c r="Q174" s="130"/>
      <x:c r="R174" s="159"/>
      <x:c r="S174" s="131"/>
    </x:row>
    <x:row r="175">
      <x:c r="A175" s="132"/>
      <x:c r="B175" s="130"/>
      <x:c r="C175" s="130"/>
      <x:c r="D175" s="131"/>
      <x:c r="E175" s="148" t="str">
        <x:f>IF(A175="","",'Assumptions'!$B$6)</x:f>
      </x:c>
      <x:c r="F175" s="132"/>
      <x:c r="G175" s="134"/>
      <x:c r="H175" s="103" t="str">
        <x:f>IF(A175="","",MAX(0,E175-G175))</x:f>
      </x:c>
      <x:c r="I175" s="129"/>
      <x:c r="J175" s="134"/>
      <x:c r="K175" s="103" t="str">
        <x:f>IF(A175="","",MAX(0,H175-J175))</x:f>
      </x:c>
      <x:c r="L175" s="15" t="str">
        <x:f>IF(A175="","",IF(AND(F175="Approved",G175&gt;=E175),"WAIVED - CURRENT",IF(K175=0,"PAID - CURRENT",IF(J175&gt;0,"PARTIAL","PENDING"))))</x:f>
      </x:c>
      <x:c r="M175" s="132"/>
      <x:c r="N175" s="131"/>
      <x:c r="O175" s="15" t="str">
        <x:f>IF(A175="","",IF(AND(D175="Active",OR(L175="PAID - CURRENT",L175="WAIVED - CURRENT")),"YES","NO"))</x:f>
      </x:c>
      <x:c r="P175" s="132"/>
      <x:c r="Q175" s="130"/>
      <x:c r="R175" s="159"/>
      <x:c r="S175" s="131"/>
    </x:row>
    <x:row r="176">
      <x:c r="A176" s="132"/>
      <x:c r="B176" s="130"/>
      <x:c r="C176" s="130"/>
      <x:c r="D176" s="131"/>
      <x:c r="E176" s="148" t="str">
        <x:f>IF(A176="","",'Assumptions'!$B$6)</x:f>
      </x:c>
      <x:c r="F176" s="132"/>
      <x:c r="G176" s="134"/>
      <x:c r="H176" s="103" t="str">
        <x:f>IF(A176="","",MAX(0,E176-G176))</x:f>
      </x:c>
      <x:c r="I176" s="129"/>
      <x:c r="J176" s="134"/>
      <x:c r="K176" s="103" t="str">
        <x:f>IF(A176="","",MAX(0,H176-J176))</x:f>
      </x:c>
      <x:c r="L176" s="15" t="str">
        <x:f>IF(A176="","",IF(AND(F176="Approved",G176&gt;=E176),"WAIVED - CURRENT",IF(K176=0,"PAID - CURRENT",IF(J176&gt;0,"PARTIAL","PENDING"))))</x:f>
      </x:c>
      <x:c r="M176" s="132"/>
      <x:c r="N176" s="131"/>
      <x:c r="O176" s="15" t="str">
        <x:f>IF(A176="","",IF(AND(D176="Active",OR(L176="PAID - CURRENT",L176="WAIVED - CURRENT")),"YES","NO"))</x:f>
      </x:c>
      <x:c r="P176" s="132"/>
      <x:c r="Q176" s="130"/>
      <x:c r="R176" s="159"/>
      <x:c r="S176" s="131"/>
    </x:row>
    <x:row r="177">
      <x:c r="A177" s="132"/>
      <x:c r="B177" s="130"/>
      <x:c r="C177" s="130"/>
      <x:c r="D177" s="131"/>
      <x:c r="E177" s="148" t="str">
        <x:f>IF(A177="","",'Assumptions'!$B$6)</x:f>
      </x:c>
      <x:c r="F177" s="132"/>
      <x:c r="G177" s="134"/>
      <x:c r="H177" s="103" t="str">
        <x:f>IF(A177="","",MAX(0,E177-G177))</x:f>
      </x:c>
      <x:c r="I177" s="129"/>
      <x:c r="J177" s="134"/>
      <x:c r="K177" s="103" t="str">
        <x:f>IF(A177="","",MAX(0,H177-J177))</x:f>
      </x:c>
      <x:c r="L177" s="15" t="str">
        <x:f>IF(A177="","",IF(AND(F177="Approved",G177&gt;=E177),"WAIVED - CURRENT",IF(K177=0,"PAID - CURRENT",IF(J177&gt;0,"PARTIAL","PENDING"))))</x:f>
      </x:c>
      <x:c r="M177" s="132"/>
      <x:c r="N177" s="131"/>
      <x:c r="O177" s="15" t="str">
        <x:f>IF(A177="","",IF(AND(D177="Active",OR(L177="PAID - CURRENT",L177="WAIVED - CURRENT")),"YES","NO"))</x:f>
      </x:c>
      <x:c r="P177" s="132"/>
      <x:c r="Q177" s="130"/>
      <x:c r="R177" s="159"/>
      <x:c r="S177" s="131"/>
    </x:row>
    <x:row r="178">
      <x:c r="A178" s="132"/>
      <x:c r="B178" s="130"/>
      <x:c r="C178" s="130"/>
      <x:c r="D178" s="131"/>
      <x:c r="E178" s="148" t="str">
        <x:f>IF(A178="","",'Assumptions'!$B$6)</x:f>
      </x:c>
      <x:c r="F178" s="132"/>
      <x:c r="G178" s="134"/>
      <x:c r="H178" s="103" t="str">
        <x:f>IF(A178="","",MAX(0,E178-G178))</x:f>
      </x:c>
      <x:c r="I178" s="129"/>
      <x:c r="J178" s="134"/>
      <x:c r="K178" s="103" t="str">
        <x:f>IF(A178="","",MAX(0,H178-J178))</x:f>
      </x:c>
      <x:c r="L178" s="15" t="str">
        <x:f>IF(A178="","",IF(AND(F178="Approved",G178&gt;=E178),"WAIVED - CURRENT",IF(K178=0,"PAID - CURRENT",IF(J178&gt;0,"PARTIAL","PENDING"))))</x:f>
      </x:c>
      <x:c r="M178" s="132"/>
      <x:c r="N178" s="131"/>
      <x:c r="O178" s="15" t="str">
        <x:f>IF(A178="","",IF(AND(D178="Active",OR(L178="PAID - CURRENT",L178="WAIVED - CURRENT")),"YES","NO"))</x:f>
      </x:c>
      <x:c r="P178" s="132"/>
      <x:c r="Q178" s="130"/>
      <x:c r="R178" s="159"/>
      <x:c r="S178" s="131"/>
    </x:row>
    <x:row r="179">
      <x:c r="A179" s="132"/>
      <x:c r="B179" s="130"/>
      <x:c r="C179" s="130"/>
      <x:c r="D179" s="131"/>
      <x:c r="E179" s="148" t="str">
        <x:f>IF(A179="","",'Assumptions'!$B$6)</x:f>
      </x:c>
      <x:c r="F179" s="132"/>
      <x:c r="G179" s="134"/>
      <x:c r="H179" s="103" t="str">
        <x:f>IF(A179="","",MAX(0,E179-G179))</x:f>
      </x:c>
      <x:c r="I179" s="129"/>
      <x:c r="J179" s="134"/>
      <x:c r="K179" s="103" t="str">
        <x:f>IF(A179="","",MAX(0,H179-J179))</x:f>
      </x:c>
      <x:c r="L179" s="15" t="str">
        <x:f>IF(A179="","",IF(AND(F179="Approved",G179&gt;=E179),"WAIVED - CURRENT",IF(K179=0,"PAID - CURRENT",IF(J179&gt;0,"PARTIAL","PENDING"))))</x:f>
      </x:c>
      <x:c r="M179" s="132"/>
      <x:c r="N179" s="131"/>
      <x:c r="O179" s="15" t="str">
        <x:f>IF(A179="","",IF(AND(D179="Active",OR(L179="PAID - CURRENT",L179="WAIVED - CURRENT")),"YES","NO"))</x:f>
      </x:c>
      <x:c r="P179" s="132"/>
      <x:c r="Q179" s="130"/>
      <x:c r="R179" s="159"/>
      <x:c r="S179" s="131"/>
    </x:row>
    <x:row r="180">
      <x:c r="A180" s="132"/>
      <x:c r="B180" s="130"/>
      <x:c r="C180" s="130"/>
      <x:c r="D180" s="131"/>
      <x:c r="E180" s="148" t="str">
        <x:f>IF(A180="","",'Assumptions'!$B$6)</x:f>
      </x:c>
      <x:c r="F180" s="132"/>
      <x:c r="G180" s="134"/>
      <x:c r="H180" s="103" t="str">
        <x:f>IF(A180="","",MAX(0,E180-G180))</x:f>
      </x:c>
      <x:c r="I180" s="129"/>
      <x:c r="J180" s="134"/>
      <x:c r="K180" s="103" t="str">
        <x:f>IF(A180="","",MAX(0,H180-J180))</x:f>
      </x:c>
      <x:c r="L180" s="15" t="str">
        <x:f>IF(A180="","",IF(AND(F180="Approved",G180&gt;=E180),"WAIVED - CURRENT",IF(K180=0,"PAID - CURRENT",IF(J180&gt;0,"PARTIAL","PENDING"))))</x:f>
      </x:c>
      <x:c r="M180" s="132"/>
      <x:c r="N180" s="131"/>
      <x:c r="O180" s="15" t="str">
        <x:f>IF(A180="","",IF(AND(D180="Active",OR(L180="PAID - CURRENT",L180="WAIVED - CURRENT")),"YES","NO"))</x:f>
      </x:c>
      <x:c r="P180" s="132"/>
      <x:c r="Q180" s="130"/>
      <x:c r="R180" s="159"/>
      <x:c r="S180" s="131"/>
    </x:row>
    <x:row r="181">
      <x:c r="A181" s="132"/>
      <x:c r="B181" s="130"/>
      <x:c r="C181" s="130"/>
      <x:c r="D181" s="131"/>
      <x:c r="E181" s="148" t="str">
        <x:f>IF(A181="","",'Assumptions'!$B$6)</x:f>
      </x:c>
      <x:c r="F181" s="132"/>
      <x:c r="G181" s="134"/>
      <x:c r="H181" s="103" t="str">
        <x:f>IF(A181="","",MAX(0,E181-G181))</x:f>
      </x:c>
      <x:c r="I181" s="129"/>
      <x:c r="J181" s="134"/>
      <x:c r="K181" s="103" t="str">
        <x:f>IF(A181="","",MAX(0,H181-J181))</x:f>
      </x:c>
      <x:c r="L181" s="15" t="str">
        <x:f>IF(A181="","",IF(AND(F181="Approved",G181&gt;=E181),"WAIVED - CURRENT",IF(K181=0,"PAID - CURRENT",IF(J181&gt;0,"PARTIAL","PENDING"))))</x:f>
      </x:c>
      <x:c r="M181" s="132"/>
      <x:c r="N181" s="131"/>
      <x:c r="O181" s="15" t="str">
        <x:f>IF(A181="","",IF(AND(D181="Active",OR(L181="PAID - CURRENT",L181="WAIVED - CURRENT")),"YES","NO"))</x:f>
      </x:c>
      <x:c r="P181" s="132"/>
      <x:c r="Q181" s="130"/>
      <x:c r="R181" s="159"/>
      <x:c r="S181" s="131"/>
    </x:row>
    <x:row r="182">
      <x:c r="A182" s="132"/>
      <x:c r="B182" s="130"/>
      <x:c r="C182" s="130"/>
      <x:c r="D182" s="131"/>
      <x:c r="E182" s="148" t="str">
        <x:f>IF(A182="","",'Assumptions'!$B$6)</x:f>
      </x:c>
      <x:c r="F182" s="132"/>
      <x:c r="G182" s="134"/>
      <x:c r="H182" s="103" t="str">
        <x:f>IF(A182="","",MAX(0,E182-G182))</x:f>
      </x:c>
      <x:c r="I182" s="129"/>
      <x:c r="J182" s="134"/>
      <x:c r="K182" s="103" t="str">
        <x:f>IF(A182="","",MAX(0,H182-J182))</x:f>
      </x:c>
      <x:c r="L182" s="15" t="str">
        <x:f>IF(A182="","",IF(AND(F182="Approved",G182&gt;=E182),"WAIVED - CURRENT",IF(K182=0,"PAID - CURRENT",IF(J182&gt;0,"PARTIAL","PENDING"))))</x:f>
      </x:c>
      <x:c r="M182" s="132"/>
      <x:c r="N182" s="131"/>
      <x:c r="O182" s="15" t="str">
        <x:f>IF(A182="","",IF(AND(D182="Active",OR(L182="PAID - CURRENT",L182="WAIVED - CURRENT")),"YES","NO"))</x:f>
      </x:c>
      <x:c r="P182" s="132"/>
      <x:c r="Q182" s="130"/>
      <x:c r="R182" s="159"/>
      <x:c r="S182" s="131"/>
    </x:row>
    <x:row r="183">
      <x:c r="A183" s="132"/>
      <x:c r="B183" s="130"/>
      <x:c r="C183" s="130"/>
      <x:c r="D183" s="131"/>
      <x:c r="E183" s="148" t="str">
        <x:f>IF(A183="","",'Assumptions'!$B$6)</x:f>
      </x:c>
      <x:c r="F183" s="132"/>
      <x:c r="G183" s="134"/>
      <x:c r="H183" s="103" t="str">
        <x:f>IF(A183="","",MAX(0,E183-G183))</x:f>
      </x:c>
      <x:c r="I183" s="129"/>
      <x:c r="J183" s="134"/>
      <x:c r="K183" s="103" t="str">
        <x:f>IF(A183="","",MAX(0,H183-J183))</x:f>
      </x:c>
      <x:c r="L183" s="15" t="str">
        <x:f>IF(A183="","",IF(AND(F183="Approved",G183&gt;=E183),"WAIVED - CURRENT",IF(K183=0,"PAID - CURRENT",IF(J183&gt;0,"PARTIAL","PENDING"))))</x:f>
      </x:c>
      <x:c r="M183" s="132"/>
      <x:c r="N183" s="131"/>
      <x:c r="O183" s="15" t="str">
        <x:f>IF(A183="","",IF(AND(D183="Active",OR(L183="PAID - CURRENT",L183="WAIVED - CURRENT")),"YES","NO"))</x:f>
      </x:c>
      <x:c r="P183" s="132"/>
      <x:c r="Q183" s="130"/>
      <x:c r="R183" s="159"/>
      <x:c r="S183" s="131"/>
    </x:row>
    <x:row r="184">
      <x:c r="A184" s="132"/>
      <x:c r="B184" s="130"/>
      <x:c r="C184" s="130"/>
      <x:c r="D184" s="131"/>
      <x:c r="E184" s="148" t="str">
        <x:f>IF(A184="","",'Assumptions'!$B$6)</x:f>
      </x:c>
      <x:c r="F184" s="132"/>
      <x:c r="G184" s="134"/>
      <x:c r="H184" s="103" t="str">
        <x:f>IF(A184="","",MAX(0,E184-G184))</x:f>
      </x:c>
      <x:c r="I184" s="129"/>
      <x:c r="J184" s="134"/>
      <x:c r="K184" s="103" t="str">
        <x:f>IF(A184="","",MAX(0,H184-J184))</x:f>
      </x:c>
      <x:c r="L184" s="15" t="str">
        <x:f>IF(A184="","",IF(AND(F184="Approved",G184&gt;=E184),"WAIVED - CURRENT",IF(K184=0,"PAID - CURRENT",IF(J184&gt;0,"PARTIAL","PENDING"))))</x:f>
      </x:c>
      <x:c r="M184" s="132"/>
      <x:c r="N184" s="131"/>
      <x:c r="O184" s="15" t="str">
        <x:f>IF(A184="","",IF(AND(D184="Active",OR(L184="PAID - CURRENT",L184="WAIVED - CURRENT")),"YES","NO"))</x:f>
      </x:c>
      <x:c r="P184" s="132"/>
      <x:c r="Q184" s="130"/>
      <x:c r="R184" s="159"/>
      <x:c r="S184" s="131"/>
    </x:row>
    <x:row r="185">
      <x:c r="A185" s="132"/>
      <x:c r="B185" s="130"/>
      <x:c r="C185" s="130"/>
      <x:c r="D185" s="131"/>
      <x:c r="E185" s="148" t="str">
        <x:f>IF(A185="","",'Assumptions'!$B$6)</x:f>
      </x:c>
      <x:c r="F185" s="132"/>
      <x:c r="G185" s="134"/>
      <x:c r="H185" s="103" t="str">
        <x:f>IF(A185="","",MAX(0,E185-G185))</x:f>
      </x:c>
      <x:c r="I185" s="129"/>
      <x:c r="J185" s="134"/>
      <x:c r="K185" s="103" t="str">
        <x:f>IF(A185="","",MAX(0,H185-J185))</x:f>
      </x:c>
      <x:c r="L185" s="15" t="str">
        <x:f>IF(A185="","",IF(AND(F185="Approved",G185&gt;=E185),"WAIVED - CURRENT",IF(K185=0,"PAID - CURRENT",IF(J185&gt;0,"PARTIAL","PENDING"))))</x:f>
      </x:c>
      <x:c r="M185" s="132"/>
      <x:c r="N185" s="131"/>
      <x:c r="O185" s="15" t="str">
        <x:f>IF(A185="","",IF(AND(D185="Active",OR(L185="PAID - CURRENT",L185="WAIVED - CURRENT")),"YES","NO"))</x:f>
      </x:c>
      <x:c r="P185" s="132"/>
      <x:c r="Q185" s="130"/>
      <x:c r="R185" s="159"/>
      <x:c r="S185" s="131"/>
    </x:row>
    <x:row r="186">
      <x:c r="A186" s="132"/>
      <x:c r="B186" s="130"/>
      <x:c r="C186" s="130"/>
      <x:c r="D186" s="131"/>
      <x:c r="E186" s="148" t="str">
        <x:f>IF(A186="","",'Assumptions'!$B$6)</x:f>
      </x:c>
      <x:c r="F186" s="132"/>
      <x:c r="G186" s="134"/>
      <x:c r="H186" s="103" t="str">
        <x:f>IF(A186="","",MAX(0,E186-G186))</x:f>
      </x:c>
      <x:c r="I186" s="129"/>
      <x:c r="J186" s="134"/>
      <x:c r="K186" s="103" t="str">
        <x:f>IF(A186="","",MAX(0,H186-J186))</x:f>
      </x:c>
      <x:c r="L186" s="15" t="str">
        <x:f>IF(A186="","",IF(AND(F186="Approved",G186&gt;=E186),"WAIVED - CURRENT",IF(K186=0,"PAID - CURRENT",IF(J186&gt;0,"PARTIAL","PENDING"))))</x:f>
      </x:c>
      <x:c r="M186" s="132"/>
      <x:c r="N186" s="131"/>
      <x:c r="O186" s="15" t="str">
        <x:f>IF(A186="","",IF(AND(D186="Active",OR(L186="PAID - CURRENT",L186="WAIVED - CURRENT")),"YES","NO"))</x:f>
      </x:c>
      <x:c r="P186" s="132"/>
      <x:c r="Q186" s="130"/>
      <x:c r="R186" s="159"/>
      <x:c r="S186" s="131"/>
    </x:row>
    <x:row r="187">
      <x:c r="A187" s="132"/>
      <x:c r="B187" s="130"/>
      <x:c r="C187" s="130"/>
      <x:c r="D187" s="131"/>
      <x:c r="E187" s="148" t="str">
        <x:f>IF(A187="","",'Assumptions'!$B$6)</x:f>
      </x:c>
      <x:c r="F187" s="132"/>
      <x:c r="G187" s="134"/>
      <x:c r="H187" s="103" t="str">
        <x:f>IF(A187="","",MAX(0,E187-G187))</x:f>
      </x:c>
      <x:c r="I187" s="129"/>
      <x:c r="J187" s="134"/>
      <x:c r="K187" s="103" t="str">
        <x:f>IF(A187="","",MAX(0,H187-J187))</x:f>
      </x:c>
      <x:c r="L187" s="15" t="str">
        <x:f>IF(A187="","",IF(AND(F187="Approved",G187&gt;=E187),"WAIVED - CURRENT",IF(K187=0,"PAID - CURRENT",IF(J187&gt;0,"PARTIAL","PENDING"))))</x:f>
      </x:c>
      <x:c r="M187" s="132"/>
      <x:c r="N187" s="131"/>
      <x:c r="O187" s="15" t="str">
        <x:f>IF(A187="","",IF(AND(D187="Active",OR(L187="PAID - CURRENT",L187="WAIVED - CURRENT")),"YES","NO"))</x:f>
      </x:c>
      <x:c r="P187" s="132"/>
      <x:c r="Q187" s="130"/>
      <x:c r="R187" s="159"/>
      <x:c r="S187" s="131"/>
    </x:row>
    <x:row r="188">
      <x:c r="A188" s="132"/>
      <x:c r="B188" s="130"/>
      <x:c r="C188" s="130"/>
      <x:c r="D188" s="131"/>
      <x:c r="E188" s="148" t="str">
        <x:f>IF(A188="","",'Assumptions'!$B$6)</x:f>
      </x:c>
      <x:c r="F188" s="132"/>
      <x:c r="G188" s="134"/>
      <x:c r="H188" s="103" t="str">
        <x:f>IF(A188="","",MAX(0,E188-G188))</x:f>
      </x:c>
      <x:c r="I188" s="129"/>
      <x:c r="J188" s="134"/>
      <x:c r="K188" s="103" t="str">
        <x:f>IF(A188="","",MAX(0,H188-J188))</x:f>
      </x:c>
      <x:c r="L188" s="15" t="str">
        <x:f>IF(A188="","",IF(AND(F188="Approved",G188&gt;=E188),"WAIVED - CURRENT",IF(K188=0,"PAID - CURRENT",IF(J188&gt;0,"PARTIAL","PENDING"))))</x:f>
      </x:c>
      <x:c r="M188" s="132"/>
      <x:c r="N188" s="131"/>
      <x:c r="O188" s="15" t="str">
        <x:f>IF(A188="","",IF(AND(D188="Active",OR(L188="PAID - CURRENT",L188="WAIVED - CURRENT")),"YES","NO"))</x:f>
      </x:c>
      <x:c r="P188" s="132"/>
      <x:c r="Q188" s="130"/>
      <x:c r="R188" s="159"/>
      <x:c r="S188" s="131"/>
    </x:row>
    <x:row r="189">
      <x:c r="A189" s="132"/>
      <x:c r="B189" s="130"/>
      <x:c r="C189" s="130"/>
      <x:c r="D189" s="131"/>
      <x:c r="E189" s="148" t="str">
        <x:f>IF(A189="","",'Assumptions'!$B$6)</x:f>
      </x:c>
      <x:c r="F189" s="132"/>
      <x:c r="G189" s="134"/>
      <x:c r="H189" s="103" t="str">
        <x:f>IF(A189="","",MAX(0,E189-G189))</x:f>
      </x:c>
      <x:c r="I189" s="129"/>
      <x:c r="J189" s="134"/>
      <x:c r="K189" s="103" t="str">
        <x:f>IF(A189="","",MAX(0,H189-J189))</x:f>
      </x:c>
      <x:c r="L189" s="15" t="str">
        <x:f>IF(A189="","",IF(AND(F189="Approved",G189&gt;=E189),"WAIVED - CURRENT",IF(K189=0,"PAID - CURRENT",IF(J189&gt;0,"PARTIAL","PENDING"))))</x:f>
      </x:c>
      <x:c r="M189" s="132"/>
      <x:c r="N189" s="131"/>
      <x:c r="O189" s="15" t="str">
        <x:f>IF(A189="","",IF(AND(D189="Active",OR(L189="PAID - CURRENT",L189="WAIVED - CURRENT")),"YES","NO"))</x:f>
      </x:c>
      <x:c r="P189" s="132"/>
      <x:c r="Q189" s="130"/>
      <x:c r="R189" s="159"/>
      <x:c r="S189" s="131"/>
    </x:row>
    <x:row r="190">
      <x:c r="A190" s="132"/>
      <x:c r="B190" s="130"/>
      <x:c r="C190" s="130"/>
      <x:c r="D190" s="131"/>
      <x:c r="E190" s="148" t="str">
        <x:f>IF(A190="","",'Assumptions'!$B$6)</x:f>
      </x:c>
      <x:c r="F190" s="132"/>
      <x:c r="G190" s="134"/>
      <x:c r="H190" s="103" t="str">
        <x:f>IF(A190="","",MAX(0,E190-G190))</x:f>
      </x:c>
      <x:c r="I190" s="129"/>
      <x:c r="J190" s="134"/>
      <x:c r="K190" s="103" t="str">
        <x:f>IF(A190="","",MAX(0,H190-J190))</x:f>
      </x:c>
      <x:c r="L190" s="15" t="str">
        <x:f>IF(A190="","",IF(AND(F190="Approved",G190&gt;=E190),"WAIVED - CURRENT",IF(K190=0,"PAID - CURRENT",IF(J190&gt;0,"PARTIAL","PENDING"))))</x:f>
      </x:c>
      <x:c r="M190" s="132"/>
      <x:c r="N190" s="131"/>
      <x:c r="O190" s="15" t="str">
        <x:f>IF(A190="","",IF(AND(D190="Active",OR(L190="PAID - CURRENT",L190="WAIVED - CURRENT")),"YES","NO"))</x:f>
      </x:c>
      <x:c r="P190" s="132"/>
      <x:c r="Q190" s="130"/>
      <x:c r="R190" s="159"/>
      <x:c r="S190" s="131"/>
    </x:row>
    <x:row r="191">
      <x:c r="A191" s="132"/>
      <x:c r="B191" s="130"/>
      <x:c r="C191" s="130"/>
      <x:c r="D191" s="131"/>
      <x:c r="E191" s="148" t="str">
        <x:f>IF(A191="","",'Assumptions'!$B$6)</x:f>
      </x:c>
      <x:c r="F191" s="132"/>
      <x:c r="G191" s="134"/>
      <x:c r="H191" s="103" t="str">
        <x:f>IF(A191="","",MAX(0,E191-G191))</x:f>
      </x:c>
      <x:c r="I191" s="129"/>
      <x:c r="J191" s="134"/>
      <x:c r="K191" s="103" t="str">
        <x:f>IF(A191="","",MAX(0,H191-J191))</x:f>
      </x:c>
      <x:c r="L191" s="15" t="str">
        <x:f>IF(A191="","",IF(AND(F191="Approved",G191&gt;=E191),"WAIVED - CURRENT",IF(K191=0,"PAID - CURRENT",IF(J191&gt;0,"PARTIAL","PENDING"))))</x:f>
      </x:c>
      <x:c r="M191" s="132"/>
      <x:c r="N191" s="131"/>
      <x:c r="O191" s="15" t="str">
        <x:f>IF(A191="","",IF(AND(D191="Active",OR(L191="PAID - CURRENT",L191="WAIVED - CURRENT")),"YES","NO"))</x:f>
      </x:c>
      <x:c r="P191" s="132"/>
      <x:c r="Q191" s="130"/>
      <x:c r="R191" s="159"/>
      <x:c r="S191" s="131"/>
    </x:row>
    <x:row r="192">
      <x:c r="A192" s="132"/>
      <x:c r="B192" s="130"/>
      <x:c r="C192" s="130"/>
      <x:c r="D192" s="131"/>
      <x:c r="E192" s="148" t="str">
        <x:f>IF(A192="","",'Assumptions'!$B$6)</x:f>
      </x:c>
      <x:c r="F192" s="132"/>
      <x:c r="G192" s="134"/>
      <x:c r="H192" s="103" t="str">
        <x:f>IF(A192="","",MAX(0,E192-G192))</x:f>
      </x:c>
      <x:c r="I192" s="129"/>
      <x:c r="J192" s="134"/>
      <x:c r="K192" s="103" t="str">
        <x:f>IF(A192="","",MAX(0,H192-J192))</x:f>
      </x:c>
      <x:c r="L192" s="15" t="str">
        <x:f>IF(A192="","",IF(AND(F192="Approved",G192&gt;=E192),"WAIVED - CURRENT",IF(K192=0,"PAID - CURRENT",IF(J192&gt;0,"PARTIAL","PENDING"))))</x:f>
      </x:c>
      <x:c r="M192" s="132"/>
      <x:c r="N192" s="131"/>
      <x:c r="O192" s="15" t="str">
        <x:f>IF(A192="","",IF(AND(D192="Active",OR(L192="PAID - CURRENT",L192="WAIVED - CURRENT")),"YES","NO"))</x:f>
      </x:c>
      <x:c r="P192" s="132"/>
      <x:c r="Q192" s="130"/>
      <x:c r="R192" s="159"/>
      <x:c r="S192" s="131"/>
    </x:row>
    <x:row r="193">
      <x:c r="A193" s="132"/>
      <x:c r="B193" s="130"/>
      <x:c r="C193" s="130"/>
      <x:c r="D193" s="131"/>
      <x:c r="E193" s="148" t="str">
        <x:f>IF(A193="","",'Assumptions'!$B$6)</x:f>
      </x:c>
      <x:c r="F193" s="132"/>
      <x:c r="G193" s="134"/>
      <x:c r="H193" s="103" t="str">
        <x:f>IF(A193="","",MAX(0,E193-G193))</x:f>
      </x:c>
      <x:c r="I193" s="129"/>
      <x:c r="J193" s="134"/>
      <x:c r="K193" s="103" t="str">
        <x:f>IF(A193="","",MAX(0,H193-J193))</x:f>
      </x:c>
      <x:c r="L193" s="15" t="str">
        <x:f>IF(A193="","",IF(AND(F193="Approved",G193&gt;=E193),"WAIVED - CURRENT",IF(K193=0,"PAID - CURRENT",IF(J193&gt;0,"PARTIAL","PENDING"))))</x:f>
      </x:c>
      <x:c r="M193" s="132"/>
      <x:c r="N193" s="131"/>
      <x:c r="O193" s="15" t="str">
        <x:f>IF(A193="","",IF(AND(D193="Active",OR(L193="PAID - CURRENT",L193="WAIVED - CURRENT")),"YES","NO"))</x:f>
      </x:c>
      <x:c r="P193" s="132"/>
      <x:c r="Q193" s="130"/>
      <x:c r="R193" s="159"/>
      <x:c r="S193" s="131"/>
    </x:row>
    <x:row r="194">
      <x:c r="A194" s="132"/>
      <x:c r="B194" s="130"/>
      <x:c r="C194" s="130"/>
      <x:c r="D194" s="131"/>
      <x:c r="E194" s="148" t="str">
        <x:f>IF(A194="","",'Assumptions'!$B$6)</x:f>
      </x:c>
      <x:c r="F194" s="132"/>
      <x:c r="G194" s="134"/>
      <x:c r="H194" s="103" t="str">
        <x:f>IF(A194="","",MAX(0,E194-G194))</x:f>
      </x:c>
      <x:c r="I194" s="129"/>
      <x:c r="J194" s="134"/>
      <x:c r="K194" s="103" t="str">
        <x:f>IF(A194="","",MAX(0,H194-J194))</x:f>
      </x:c>
      <x:c r="L194" s="15" t="str">
        <x:f>IF(A194="","",IF(AND(F194="Approved",G194&gt;=E194),"WAIVED - CURRENT",IF(K194=0,"PAID - CURRENT",IF(J194&gt;0,"PARTIAL","PENDING"))))</x:f>
      </x:c>
      <x:c r="M194" s="132"/>
      <x:c r="N194" s="131"/>
      <x:c r="O194" s="15" t="str">
        <x:f>IF(A194="","",IF(AND(D194="Active",OR(L194="PAID - CURRENT",L194="WAIVED - CURRENT")),"YES","NO"))</x:f>
      </x:c>
      <x:c r="P194" s="132"/>
      <x:c r="Q194" s="130"/>
      <x:c r="R194" s="159"/>
      <x:c r="S194" s="131"/>
    </x:row>
    <x:row r="195">
      <x:c r="A195" s="132"/>
      <x:c r="B195" s="130"/>
      <x:c r="C195" s="130"/>
      <x:c r="D195" s="131"/>
      <x:c r="E195" s="148" t="str">
        <x:f>IF(A195="","",'Assumptions'!$B$6)</x:f>
      </x:c>
      <x:c r="F195" s="132"/>
      <x:c r="G195" s="134"/>
      <x:c r="H195" s="103" t="str">
        <x:f>IF(A195="","",MAX(0,E195-G195))</x:f>
      </x:c>
      <x:c r="I195" s="129"/>
      <x:c r="J195" s="134"/>
      <x:c r="K195" s="103" t="str">
        <x:f>IF(A195="","",MAX(0,H195-J195))</x:f>
      </x:c>
      <x:c r="L195" s="15" t="str">
        <x:f>IF(A195="","",IF(AND(F195="Approved",G195&gt;=E195),"WAIVED - CURRENT",IF(K195=0,"PAID - CURRENT",IF(J195&gt;0,"PARTIAL","PENDING"))))</x:f>
      </x:c>
      <x:c r="M195" s="132"/>
      <x:c r="N195" s="131"/>
      <x:c r="O195" s="15" t="str">
        <x:f>IF(A195="","",IF(AND(D195="Active",OR(L195="PAID - CURRENT",L195="WAIVED - CURRENT")),"YES","NO"))</x:f>
      </x:c>
      <x:c r="P195" s="132"/>
      <x:c r="Q195" s="130"/>
      <x:c r="R195" s="159"/>
      <x:c r="S195" s="131"/>
    </x:row>
    <x:row r="196">
      <x:c r="A196" s="132"/>
      <x:c r="B196" s="130"/>
      <x:c r="C196" s="130"/>
      <x:c r="D196" s="131"/>
      <x:c r="E196" s="148" t="str">
        <x:f>IF(A196="","",'Assumptions'!$B$6)</x:f>
      </x:c>
      <x:c r="F196" s="132"/>
      <x:c r="G196" s="134"/>
      <x:c r="H196" s="103" t="str">
        <x:f>IF(A196="","",MAX(0,E196-G196))</x:f>
      </x:c>
      <x:c r="I196" s="129"/>
      <x:c r="J196" s="134"/>
      <x:c r="K196" s="103" t="str">
        <x:f>IF(A196="","",MAX(0,H196-J196))</x:f>
      </x:c>
      <x:c r="L196" s="15" t="str">
        <x:f>IF(A196="","",IF(AND(F196="Approved",G196&gt;=E196),"WAIVED - CURRENT",IF(K196=0,"PAID - CURRENT",IF(J196&gt;0,"PARTIAL","PENDING"))))</x:f>
      </x:c>
      <x:c r="M196" s="132"/>
      <x:c r="N196" s="131"/>
      <x:c r="O196" s="15" t="str">
        <x:f>IF(A196="","",IF(AND(D196="Active",OR(L196="PAID - CURRENT",L196="WAIVED - CURRENT")),"YES","NO"))</x:f>
      </x:c>
      <x:c r="P196" s="132"/>
      <x:c r="Q196" s="130"/>
      <x:c r="R196" s="159"/>
      <x:c r="S196" s="131"/>
    </x:row>
    <x:row r="197">
      <x:c r="A197" s="132"/>
      <x:c r="B197" s="130"/>
      <x:c r="C197" s="130"/>
      <x:c r="D197" s="131"/>
      <x:c r="E197" s="148" t="str">
        <x:f>IF(A197="","",'Assumptions'!$B$6)</x:f>
      </x:c>
      <x:c r="F197" s="132"/>
      <x:c r="G197" s="134"/>
      <x:c r="H197" s="103" t="str">
        <x:f>IF(A197="","",MAX(0,E197-G197))</x:f>
      </x:c>
      <x:c r="I197" s="129"/>
      <x:c r="J197" s="134"/>
      <x:c r="K197" s="103" t="str">
        <x:f>IF(A197="","",MAX(0,H197-J197))</x:f>
      </x:c>
      <x:c r="L197" s="15" t="str">
        <x:f>IF(A197="","",IF(AND(F197="Approved",G197&gt;=E197),"WAIVED - CURRENT",IF(K197=0,"PAID - CURRENT",IF(J197&gt;0,"PARTIAL","PENDING"))))</x:f>
      </x:c>
      <x:c r="M197" s="132"/>
      <x:c r="N197" s="131"/>
      <x:c r="O197" s="15" t="str">
        <x:f>IF(A197="","",IF(AND(D197="Active",OR(L197="PAID - CURRENT",L197="WAIVED - CURRENT")),"YES","NO"))</x:f>
      </x:c>
      <x:c r="P197" s="132"/>
      <x:c r="Q197" s="130"/>
      <x:c r="R197" s="159"/>
      <x:c r="S197" s="131"/>
    </x:row>
    <x:row r="198">
      <x:c r="A198" s="132"/>
      <x:c r="B198" s="130"/>
      <x:c r="C198" s="130"/>
      <x:c r="D198" s="131"/>
      <x:c r="E198" s="148" t="str">
        <x:f>IF(A198="","",'Assumptions'!$B$6)</x:f>
      </x:c>
      <x:c r="F198" s="132"/>
      <x:c r="G198" s="134"/>
      <x:c r="H198" s="103" t="str">
        <x:f>IF(A198="","",MAX(0,E198-G198))</x:f>
      </x:c>
      <x:c r="I198" s="129"/>
      <x:c r="J198" s="134"/>
      <x:c r="K198" s="103" t="str">
        <x:f>IF(A198="","",MAX(0,H198-J198))</x:f>
      </x:c>
      <x:c r="L198" s="15" t="str">
        <x:f>IF(A198="","",IF(AND(F198="Approved",G198&gt;=E198),"WAIVED - CURRENT",IF(K198=0,"PAID - CURRENT",IF(J198&gt;0,"PARTIAL","PENDING"))))</x:f>
      </x:c>
      <x:c r="M198" s="132"/>
      <x:c r="N198" s="131"/>
      <x:c r="O198" s="15" t="str">
        <x:f>IF(A198="","",IF(AND(D198="Active",OR(L198="PAID - CURRENT",L198="WAIVED - CURRENT")),"YES","NO"))</x:f>
      </x:c>
      <x:c r="P198" s="132"/>
      <x:c r="Q198" s="130"/>
      <x:c r="R198" s="159"/>
      <x:c r="S198" s="131"/>
    </x:row>
    <x:row r="199">
      <x:c r="A199" s="132"/>
      <x:c r="B199" s="130"/>
      <x:c r="C199" s="130"/>
      <x:c r="D199" s="131"/>
      <x:c r="E199" s="148" t="str">
        <x:f>IF(A199="","",'Assumptions'!$B$6)</x:f>
      </x:c>
      <x:c r="F199" s="132"/>
      <x:c r="G199" s="134"/>
      <x:c r="H199" s="103" t="str">
        <x:f>IF(A199="","",MAX(0,E199-G199))</x:f>
      </x:c>
      <x:c r="I199" s="129"/>
      <x:c r="J199" s="134"/>
      <x:c r="K199" s="103" t="str">
        <x:f>IF(A199="","",MAX(0,H199-J199))</x:f>
      </x:c>
      <x:c r="L199" s="15" t="str">
        <x:f>IF(A199="","",IF(AND(F199="Approved",G199&gt;=E199),"WAIVED - CURRENT",IF(K199=0,"PAID - CURRENT",IF(J199&gt;0,"PARTIAL","PENDING"))))</x:f>
      </x:c>
      <x:c r="M199" s="132"/>
      <x:c r="N199" s="131"/>
      <x:c r="O199" s="15" t="str">
        <x:f>IF(A199="","",IF(AND(D199="Active",OR(L199="PAID - CURRENT",L199="WAIVED - CURRENT")),"YES","NO"))</x:f>
      </x:c>
      <x:c r="P199" s="132"/>
      <x:c r="Q199" s="130"/>
      <x:c r="R199" s="159"/>
      <x:c r="S199" s="131"/>
    </x:row>
    <x:row r="200">
      <x:c r="A200" s="132"/>
      <x:c r="B200" s="130"/>
      <x:c r="C200" s="130"/>
      <x:c r="D200" s="131"/>
      <x:c r="E200" s="148" t="str">
        <x:f>IF(A200="","",'Assumptions'!$B$6)</x:f>
      </x:c>
      <x:c r="F200" s="132"/>
      <x:c r="G200" s="134"/>
      <x:c r="H200" s="103" t="str">
        <x:f>IF(A200="","",MAX(0,E200-G200))</x:f>
      </x:c>
      <x:c r="I200" s="129"/>
      <x:c r="J200" s="134"/>
      <x:c r="K200" s="103" t="str">
        <x:f>IF(A200="","",MAX(0,H200-J200))</x:f>
      </x:c>
      <x:c r="L200" s="15" t="str">
        <x:f>IF(A200="","",IF(AND(F200="Approved",G200&gt;=E200),"WAIVED - CURRENT",IF(K200=0,"PAID - CURRENT",IF(J200&gt;0,"PARTIAL","PENDING"))))</x:f>
      </x:c>
      <x:c r="M200" s="132"/>
      <x:c r="N200" s="131"/>
      <x:c r="O200" s="15" t="str">
        <x:f>IF(A200="","",IF(AND(D200="Active",OR(L200="PAID - CURRENT",L200="WAIVED - CURRENT")),"YES","NO"))</x:f>
      </x:c>
      <x:c r="P200" s="132"/>
      <x:c r="Q200" s="130"/>
      <x:c r="R200" s="159"/>
      <x:c r="S200" s="131"/>
    </x:row>
    <x:row r="201">
      <x:c r="A201" s="132"/>
      <x:c r="B201" s="130"/>
      <x:c r="C201" s="130"/>
      <x:c r="D201" s="131"/>
      <x:c r="E201" s="148" t="str">
        <x:f>IF(A201="","",'Assumptions'!$B$6)</x:f>
      </x:c>
      <x:c r="F201" s="132"/>
      <x:c r="G201" s="134"/>
      <x:c r="H201" s="103" t="str">
        <x:f>IF(A201="","",MAX(0,E201-G201))</x:f>
      </x:c>
      <x:c r="I201" s="129"/>
      <x:c r="J201" s="134"/>
      <x:c r="K201" s="103" t="str">
        <x:f>IF(A201="","",MAX(0,H201-J201))</x:f>
      </x:c>
      <x:c r="L201" s="15" t="str">
        <x:f>IF(A201="","",IF(AND(F201="Approved",G201&gt;=E201),"WAIVED - CURRENT",IF(K201=0,"PAID - CURRENT",IF(J201&gt;0,"PARTIAL","PENDING"))))</x:f>
      </x:c>
      <x:c r="M201" s="132"/>
      <x:c r="N201" s="131"/>
      <x:c r="O201" s="15" t="str">
        <x:f>IF(A201="","",IF(AND(D201="Active",OR(L201="PAID - CURRENT",L201="WAIVED - CURRENT")),"YES","NO"))</x:f>
      </x:c>
      <x:c r="P201" s="132"/>
      <x:c r="Q201" s="130"/>
      <x:c r="R201" s="159"/>
      <x:c r="S201" s="131"/>
    </x:row>
    <x:row r="202">
      <x:c r="A202" s="132"/>
      <x:c r="B202" s="130"/>
      <x:c r="C202" s="130"/>
      <x:c r="D202" s="131"/>
      <x:c r="E202" s="148" t="str">
        <x:f>IF(A202="","",'Assumptions'!$B$6)</x:f>
      </x:c>
      <x:c r="F202" s="132"/>
      <x:c r="G202" s="134"/>
      <x:c r="H202" s="103" t="str">
        <x:f>IF(A202="","",MAX(0,E202-G202))</x:f>
      </x:c>
      <x:c r="I202" s="129"/>
      <x:c r="J202" s="134"/>
      <x:c r="K202" s="103" t="str">
        <x:f>IF(A202="","",MAX(0,H202-J202))</x:f>
      </x:c>
      <x:c r="L202" s="15" t="str">
        <x:f>IF(A202="","",IF(AND(F202="Approved",G202&gt;=E202),"WAIVED - CURRENT",IF(K202=0,"PAID - CURRENT",IF(J202&gt;0,"PARTIAL","PENDING"))))</x:f>
      </x:c>
      <x:c r="M202" s="132"/>
      <x:c r="N202" s="131"/>
      <x:c r="O202" s="15" t="str">
        <x:f>IF(A202="","",IF(AND(D202="Active",OR(L202="PAID - CURRENT",L202="WAIVED - CURRENT")),"YES","NO"))</x:f>
      </x:c>
      <x:c r="P202" s="132"/>
      <x:c r="Q202" s="130"/>
      <x:c r="R202" s="159"/>
      <x:c r="S202" s="131"/>
    </x:row>
    <x:row r="203">
      <x:c r="A203" s="132"/>
      <x:c r="B203" s="130"/>
      <x:c r="C203" s="130"/>
      <x:c r="D203" s="131"/>
      <x:c r="E203" s="148" t="str">
        <x:f>IF(A203="","",'Assumptions'!$B$6)</x:f>
      </x:c>
      <x:c r="F203" s="132"/>
      <x:c r="G203" s="134"/>
      <x:c r="H203" s="103" t="str">
        <x:f>IF(A203="","",MAX(0,E203-G203))</x:f>
      </x:c>
      <x:c r="I203" s="129"/>
      <x:c r="J203" s="134"/>
      <x:c r="K203" s="103" t="str">
        <x:f>IF(A203="","",MAX(0,H203-J203))</x:f>
      </x:c>
      <x:c r="L203" s="15" t="str">
        <x:f>IF(A203="","",IF(AND(F203="Approved",G203&gt;=E203),"WAIVED - CURRENT",IF(K203=0,"PAID - CURRENT",IF(J203&gt;0,"PARTIAL","PENDING"))))</x:f>
      </x:c>
      <x:c r="M203" s="132"/>
      <x:c r="N203" s="131"/>
      <x:c r="O203" s="15" t="str">
        <x:f>IF(A203="","",IF(AND(D203="Active",OR(L203="PAID - CURRENT",L203="WAIVED - CURRENT")),"YES","NO"))</x:f>
      </x:c>
      <x:c r="P203" s="132"/>
      <x:c r="Q203" s="130"/>
      <x:c r="R203" s="159"/>
      <x:c r="S203" s="131"/>
    </x:row>
    <x:row r="204">
      <x:c r="A204" s="132"/>
      <x:c r="B204" s="130"/>
      <x:c r="C204" s="130"/>
      <x:c r="D204" s="131"/>
      <x:c r="E204" s="148" t="str">
        <x:f>IF(A204="","",'Assumptions'!$B$6)</x:f>
      </x:c>
      <x:c r="F204" s="132"/>
      <x:c r="G204" s="134"/>
      <x:c r="H204" s="103" t="str">
        <x:f>IF(A204="","",MAX(0,E204-G204))</x:f>
      </x:c>
      <x:c r="I204" s="129"/>
      <x:c r="J204" s="134"/>
      <x:c r="K204" s="103" t="str">
        <x:f>IF(A204="","",MAX(0,H204-J204))</x:f>
      </x:c>
      <x:c r="L204" s="15" t="str">
        <x:f>IF(A204="","",IF(AND(F204="Approved",G204&gt;=E204),"WAIVED - CURRENT",IF(K204=0,"PAID - CURRENT",IF(J204&gt;0,"PARTIAL","PENDING"))))</x:f>
      </x:c>
      <x:c r="M204" s="132"/>
      <x:c r="N204" s="131"/>
      <x:c r="O204" s="15" t="str">
        <x:f>IF(A204="","",IF(AND(D204="Active",OR(L204="PAID - CURRENT",L204="WAIVED - CURRENT")),"YES","NO"))</x:f>
      </x:c>
      <x:c r="P204" s="132"/>
      <x:c r="Q204" s="130"/>
      <x:c r="R204" s="159"/>
      <x:c r="S204" s="131"/>
    </x:row>
    <x:row r="205">
      <x:c r="A205" s="132"/>
      <x:c r="B205" s="130"/>
      <x:c r="C205" s="130"/>
      <x:c r="D205" s="131"/>
      <x:c r="E205" s="148" t="str">
        <x:f>IF(A205="","",'Assumptions'!$B$6)</x:f>
      </x:c>
      <x:c r="F205" s="132"/>
      <x:c r="G205" s="134"/>
      <x:c r="H205" s="103" t="str">
        <x:f>IF(A205="","",MAX(0,E205-G205))</x:f>
      </x:c>
      <x:c r="I205" s="129"/>
      <x:c r="J205" s="134"/>
      <x:c r="K205" s="103" t="str">
        <x:f>IF(A205="","",MAX(0,H205-J205))</x:f>
      </x:c>
      <x:c r="L205" s="15" t="str">
        <x:f>IF(A205="","",IF(AND(F205="Approved",G205&gt;=E205),"WAIVED - CURRENT",IF(K205=0,"PAID - CURRENT",IF(J205&gt;0,"PARTIAL","PENDING"))))</x:f>
      </x:c>
      <x:c r="M205" s="132"/>
      <x:c r="N205" s="131"/>
      <x:c r="O205" s="15" t="str">
        <x:f>IF(A205="","",IF(AND(D205="Active",OR(L205="PAID - CURRENT",L205="WAIVED - CURRENT")),"YES","NO"))</x:f>
      </x:c>
      <x:c r="P205" s="132"/>
      <x:c r="Q205" s="130"/>
      <x:c r="R205" s="159"/>
      <x:c r="S205" s="131"/>
    </x:row>
    <x:row r="206">
      <x:c r="A206" s="132"/>
      <x:c r="B206" s="130"/>
      <x:c r="C206" s="130"/>
      <x:c r="D206" s="131"/>
      <x:c r="E206" s="148" t="str">
        <x:f>IF(A206="","",'Assumptions'!$B$6)</x:f>
      </x:c>
      <x:c r="F206" s="132"/>
      <x:c r="G206" s="134"/>
      <x:c r="H206" s="103" t="str">
        <x:f>IF(A206="","",MAX(0,E206-G206))</x:f>
      </x:c>
      <x:c r="I206" s="129"/>
      <x:c r="J206" s="134"/>
      <x:c r="K206" s="103" t="str">
        <x:f>IF(A206="","",MAX(0,H206-J206))</x:f>
      </x:c>
      <x:c r="L206" s="15" t="str">
        <x:f>IF(A206="","",IF(AND(F206="Approved",G206&gt;=E206),"WAIVED - CURRENT",IF(K206=0,"PAID - CURRENT",IF(J206&gt;0,"PARTIAL","PENDING"))))</x:f>
      </x:c>
      <x:c r="M206" s="132"/>
      <x:c r="N206" s="131"/>
      <x:c r="O206" s="15" t="str">
        <x:f>IF(A206="","",IF(AND(D206="Active",OR(L206="PAID - CURRENT",L206="WAIVED - CURRENT")),"YES","NO"))</x:f>
      </x:c>
      <x:c r="P206" s="132"/>
      <x:c r="Q206" s="130"/>
      <x:c r="R206" s="159"/>
      <x:c r="S206" s="131"/>
    </x:row>
    <x:row r="207">
      <x:c r="A207" s="132"/>
      <x:c r="B207" s="130"/>
      <x:c r="C207" s="130"/>
      <x:c r="D207" s="131"/>
      <x:c r="E207" s="148" t="str">
        <x:f>IF(A207="","",'Assumptions'!$B$6)</x:f>
      </x:c>
      <x:c r="F207" s="132"/>
      <x:c r="G207" s="134"/>
      <x:c r="H207" s="103" t="str">
        <x:f>IF(A207="","",MAX(0,E207-G207))</x:f>
      </x:c>
      <x:c r="I207" s="129"/>
      <x:c r="J207" s="134"/>
      <x:c r="K207" s="103" t="str">
        <x:f>IF(A207="","",MAX(0,H207-J207))</x:f>
      </x:c>
      <x:c r="L207" s="15" t="str">
        <x:f>IF(A207="","",IF(AND(F207="Approved",G207&gt;=E207),"WAIVED - CURRENT",IF(K207=0,"PAID - CURRENT",IF(J207&gt;0,"PARTIAL","PENDING"))))</x:f>
      </x:c>
      <x:c r="M207" s="132"/>
      <x:c r="N207" s="131"/>
      <x:c r="O207" s="15" t="str">
        <x:f>IF(A207="","",IF(AND(D207="Active",OR(L207="PAID - CURRENT",L207="WAIVED - CURRENT")),"YES","NO"))</x:f>
      </x:c>
      <x:c r="P207" s="132"/>
      <x:c r="Q207" s="130"/>
      <x:c r="R207" s="159"/>
      <x:c r="S207" s="131"/>
    </x:row>
    <x:row r="208">
      <x:c r="A208" s="132"/>
      <x:c r="B208" s="130"/>
      <x:c r="C208" s="130"/>
      <x:c r="D208" s="131"/>
      <x:c r="E208" s="148" t="str">
        <x:f>IF(A208="","",'Assumptions'!$B$6)</x:f>
      </x:c>
      <x:c r="F208" s="132"/>
      <x:c r="G208" s="134"/>
      <x:c r="H208" s="103" t="str">
        <x:f>IF(A208="","",MAX(0,E208-G208))</x:f>
      </x:c>
      <x:c r="I208" s="129"/>
      <x:c r="J208" s="134"/>
      <x:c r="K208" s="103" t="str">
        <x:f>IF(A208="","",MAX(0,H208-J208))</x:f>
      </x:c>
      <x:c r="L208" s="15" t="str">
        <x:f>IF(A208="","",IF(AND(F208="Approved",G208&gt;=E208),"WAIVED - CURRENT",IF(K208=0,"PAID - CURRENT",IF(J208&gt;0,"PARTIAL","PENDING"))))</x:f>
      </x:c>
      <x:c r="M208" s="132"/>
      <x:c r="N208" s="131"/>
      <x:c r="O208" s="15" t="str">
        <x:f>IF(A208="","",IF(AND(D208="Active",OR(L208="PAID - CURRENT",L208="WAIVED - CURRENT")),"YES","NO"))</x:f>
      </x:c>
      <x:c r="P208" s="132"/>
      <x:c r="Q208" s="130"/>
      <x:c r="R208" s="159"/>
      <x:c r="S208" s="131"/>
    </x:row>
    <x:row r="209">
      <x:c r="A209" s="132"/>
      <x:c r="B209" s="130"/>
      <x:c r="C209" s="130"/>
      <x:c r="D209" s="131"/>
      <x:c r="E209" s="148" t="str">
        <x:f>IF(A209="","",'Assumptions'!$B$6)</x:f>
      </x:c>
      <x:c r="F209" s="132"/>
      <x:c r="G209" s="134"/>
      <x:c r="H209" s="103" t="str">
        <x:f>IF(A209="","",MAX(0,E209-G209))</x:f>
      </x:c>
      <x:c r="I209" s="129"/>
      <x:c r="J209" s="134"/>
      <x:c r="K209" s="103" t="str">
        <x:f>IF(A209="","",MAX(0,H209-J209))</x:f>
      </x:c>
      <x:c r="L209" s="15" t="str">
        <x:f>IF(A209="","",IF(AND(F209="Approved",G209&gt;=E209),"WAIVED - CURRENT",IF(K209=0,"PAID - CURRENT",IF(J209&gt;0,"PARTIAL","PENDING"))))</x:f>
      </x:c>
      <x:c r="M209" s="132"/>
      <x:c r="N209" s="131"/>
      <x:c r="O209" s="15" t="str">
        <x:f>IF(A209="","",IF(AND(D209="Active",OR(L209="PAID - CURRENT",L209="WAIVED - CURRENT")),"YES","NO"))</x:f>
      </x:c>
      <x:c r="P209" s="132"/>
      <x:c r="Q209" s="130"/>
      <x:c r="R209" s="159"/>
      <x:c r="S209" s="131"/>
    </x:row>
    <x:row r="210">
      <x:c r="A210" s="132"/>
      <x:c r="B210" s="130"/>
      <x:c r="C210" s="130"/>
      <x:c r="D210" s="131"/>
      <x:c r="E210" s="148" t="str">
        <x:f>IF(A210="","",'Assumptions'!$B$6)</x:f>
      </x:c>
      <x:c r="F210" s="132"/>
      <x:c r="G210" s="134"/>
      <x:c r="H210" s="103" t="str">
        <x:f>IF(A210="","",MAX(0,E210-G210))</x:f>
      </x:c>
      <x:c r="I210" s="129"/>
      <x:c r="J210" s="134"/>
      <x:c r="K210" s="103" t="str">
        <x:f>IF(A210="","",MAX(0,H210-J210))</x:f>
      </x:c>
      <x:c r="L210" s="15" t="str">
        <x:f>IF(A210="","",IF(AND(F210="Approved",G210&gt;=E210),"WAIVED - CURRENT",IF(K210=0,"PAID - CURRENT",IF(J210&gt;0,"PARTIAL","PENDING"))))</x:f>
      </x:c>
      <x:c r="M210" s="132"/>
      <x:c r="N210" s="131"/>
      <x:c r="O210" s="15" t="str">
        <x:f>IF(A210="","",IF(AND(D210="Active",OR(L210="PAID - CURRENT",L210="WAIVED - CURRENT")),"YES","NO"))</x:f>
      </x:c>
      <x:c r="P210" s="132"/>
      <x:c r="Q210" s="130"/>
      <x:c r="R210" s="159"/>
      <x:c r="S210" s="131"/>
    </x:row>
    <x:row r="211">
      <x:c r="A211" s="132"/>
      <x:c r="B211" s="130"/>
      <x:c r="C211" s="130"/>
      <x:c r="D211" s="131"/>
      <x:c r="E211" s="148" t="str">
        <x:f>IF(A211="","",'Assumptions'!$B$6)</x:f>
      </x:c>
      <x:c r="F211" s="132"/>
      <x:c r="G211" s="134"/>
      <x:c r="H211" s="103" t="str">
        <x:f>IF(A211="","",MAX(0,E211-G211))</x:f>
      </x:c>
      <x:c r="I211" s="129"/>
      <x:c r="J211" s="134"/>
      <x:c r="K211" s="103" t="str">
        <x:f>IF(A211="","",MAX(0,H211-J211))</x:f>
      </x:c>
      <x:c r="L211" s="15" t="str">
        <x:f>IF(A211="","",IF(AND(F211="Approved",G211&gt;=E211),"WAIVED - CURRENT",IF(K211=0,"PAID - CURRENT",IF(J211&gt;0,"PARTIAL","PENDING"))))</x:f>
      </x:c>
      <x:c r="M211" s="132"/>
      <x:c r="N211" s="131"/>
      <x:c r="O211" s="15" t="str">
        <x:f>IF(A211="","",IF(AND(D211="Active",OR(L211="PAID - CURRENT",L211="WAIVED - CURRENT")),"YES","NO"))</x:f>
      </x:c>
      <x:c r="P211" s="132"/>
      <x:c r="Q211" s="130"/>
      <x:c r="R211" s="159"/>
      <x:c r="S211" s="131"/>
    </x:row>
    <x:row r="212">
      <x:c r="A212" s="132"/>
      <x:c r="B212" s="130"/>
      <x:c r="C212" s="130"/>
      <x:c r="D212" s="131"/>
      <x:c r="E212" s="148" t="str">
        <x:f>IF(A212="","",'Assumptions'!$B$6)</x:f>
      </x:c>
      <x:c r="F212" s="132"/>
      <x:c r="G212" s="134"/>
      <x:c r="H212" s="103" t="str">
        <x:f>IF(A212="","",MAX(0,E212-G212))</x:f>
      </x:c>
      <x:c r="I212" s="129"/>
      <x:c r="J212" s="134"/>
      <x:c r="K212" s="103" t="str">
        <x:f>IF(A212="","",MAX(0,H212-J212))</x:f>
      </x:c>
      <x:c r="L212" s="15" t="str">
        <x:f>IF(A212="","",IF(AND(F212="Approved",G212&gt;=E212),"WAIVED - CURRENT",IF(K212=0,"PAID - CURRENT",IF(J212&gt;0,"PARTIAL","PENDING"))))</x:f>
      </x:c>
      <x:c r="M212" s="132"/>
      <x:c r="N212" s="131"/>
      <x:c r="O212" s="15" t="str">
        <x:f>IF(A212="","",IF(AND(D212="Active",OR(L212="PAID - CURRENT",L212="WAIVED - CURRENT")),"YES","NO"))</x:f>
      </x:c>
      <x:c r="P212" s="132"/>
      <x:c r="Q212" s="130"/>
      <x:c r="R212" s="159"/>
      <x:c r="S212" s="131"/>
    </x:row>
    <x:row r="213">
      <x:c r="A213" s="132"/>
      <x:c r="B213" s="130"/>
      <x:c r="C213" s="130"/>
      <x:c r="D213" s="131"/>
      <x:c r="E213" s="148" t="str">
        <x:f>IF(A213="","",'Assumptions'!$B$6)</x:f>
      </x:c>
      <x:c r="F213" s="132"/>
      <x:c r="G213" s="134"/>
      <x:c r="H213" s="103" t="str">
        <x:f>IF(A213="","",MAX(0,E213-G213))</x:f>
      </x:c>
      <x:c r="I213" s="129"/>
      <x:c r="J213" s="134"/>
      <x:c r="K213" s="103" t="str">
        <x:f>IF(A213="","",MAX(0,H213-J213))</x:f>
      </x:c>
      <x:c r="L213" s="15" t="str">
        <x:f>IF(A213="","",IF(AND(F213="Approved",G213&gt;=E213),"WAIVED - CURRENT",IF(K213=0,"PAID - CURRENT",IF(J213&gt;0,"PARTIAL","PENDING"))))</x:f>
      </x:c>
      <x:c r="M213" s="132"/>
      <x:c r="N213" s="131"/>
      <x:c r="O213" s="15" t="str">
        <x:f>IF(A213="","",IF(AND(D213="Active",OR(L213="PAID - CURRENT",L213="WAIVED - CURRENT")),"YES","NO"))</x:f>
      </x:c>
      <x:c r="P213" s="132"/>
      <x:c r="Q213" s="130"/>
      <x:c r="R213" s="159"/>
      <x:c r="S213" s="131"/>
    </x:row>
    <x:row r="214">
      <x:c r="A214" s="132"/>
      <x:c r="B214" s="130"/>
      <x:c r="C214" s="130"/>
      <x:c r="D214" s="131"/>
      <x:c r="E214" s="148" t="str">
        <x:f>IF(A214="","",'Assumptions'!$B$6)</x:f>
      </x:c>
      <x:c r="F214" s="132"/>
      <x:c r="G214" s="134"/>
      <x:c r="H214" s="103" t="str">
        <x:f>IF(A214="","",MAX(0,E214-G214))</x:f>
      </x:c>
      <x:c r="I214" s="129"/>
      <x:c r="J214" s="134"/>
      <x:c r="K214" s="103" t="str">
        <x:f>IF(A214="","",MAX(0,H214-J214))</x:f>
      </x:c>
      <x:c r="L214" s="15" t="str">
        <x:f>IF(A214="","",IF(AND(F214="Approved",G214&gt;=E214),"WAIVED - CURRENT",IF(K214=0,"PAID - CURRENT",IF(J214&gt;0,"PARTIAL","PENDING"))))</x:f>
      </x:c>
      <x:c r="M214" s="132"/>
      <x:c r="N214" s="131"/>
      <x:c r="O214" s="15" t="str">
        <x:f>IF(A214="","",IF(AND(D214="Active",OR(L214="PAID - CURRENT",L214="WAIVED - CURRENT")),"YES","NO"))</x:f>
      </x:c>
      <x:c r="P214" s="132"/>
      <x:c r="Q214" s="130"/>
      <x:c r="R214" s="159"/>
      <x:c r="S214" s="131"/>
    </x:row>
    <x:row r="215">
      <x:c r="A215" s="132"/>
      <x:c r="B215" s="130"/>
      <x:c r="C215" s="130"/>
      <x:c r="D215" s="131"/>
      <x:c r="E215" s="148" t="str">
        <x:f>IF(A215="","",'Assumptions'!$B$6)</x:f>
      </x:c>
      <x:c r="F215" s="132"/>
      <x:c r="G215" s="134"/>
      <x:c r="H215" s="103" t="str">
        <x:f>IF(A215="","",MAX(0,E215-G215))</x:f>
      </x:c>
      <x:c r="I215" s="129"/>
      <x:c r="J215" s="134"/>
      <x:c r="K215" s="103" t="str">
        <x:f>IF(A215="","",MAX(0,H215-J215))</x:f>
      </x:c>
      <x:c r="L215" s="15" t="str">
        <x:f>IF(A215="","",IF(AND(F215="Approved",G215&gt;=E215),"WAIVED - CURRENT",IF(K215=0,"PAID - CURRENT",IF(J215&gt;0,"PARTIAL","PENDING"))))</x:f>
      </x:c>
      <x:c r="M215" s="132"/>
      <x:c r="N215" s="131"/>
      <x:c r="O215" s="15" t="str">
        <x:f>IF(A215="","",IF(AND(D215="Active",OR(L215="PAID - CURRENT",L215="WAIVED - CURRENT")),"YES","NO"))</x:f>
      </x:c>
      <x:c r="P215" s="132"/>
      <x:c r="Q215" s="130"/>
      <x:c r="R215" s="159"/>
      <x:c r="S215" s="131"/>
    </x:row>
    <x:row r="216">
      <x:c r="A216" s="132"/>
      <x:c r="B216" s="130"/>
      <x:c r="C216" s="130"/>
      <x:c r="D216" s="131"/>
      <x:c r="E216" s="148" t="str">
        <x:f>IF(A216="","",'Assumptions'!$B$6)</x:f>
      </x:c>
      <x:c r="F216" s="132"/>
      <x:c r="G216" s="134"/>
      <x:c r="H216" s="103" t="str">
        <x:f>IF(A216="","",MAX(0,E216-G216))</x:f>
      </x:c>
      <x:c r="I216" s="129"/>
      <x:c r="J216" s="134"/>
      <x:c r="K216" s="103" t="str">
        <x:f>IF(A216="","",MAX(0,H216-J216))</x:f>
      </x:c>
      <x:c r="L216" s="15" t="str">
        <x:f>IF(A216="","",IF(AND(F216="Approved",G216&gt;=E216),"WAIVED - CURRENT",IF(K216=0,"PAID - CURRENT",IF(J216&gt;0,"PARTIAL","PENDING"))))</x:f>
      </x:c>
      <x:c r="M216" s="132"/>
      <x:c r="N216" s="131"/>
      <x:c r="O216" s="15" t="str">
        <x:f>IF(A216="","",IF(AND(D216="Active",OR(L216="PAID - CURRENT",L216="WAIVED - CURRENT")),"YES","NO"))</x:f>
      </x:c>
      <x:c r="P216" s="132"/>
      <x:c r="Q216" s="130"/>
      <x:c r="R216" s="159"/>
      <x:c r="S216" s="131"/>
    </x:row>
    <x:row r="217">
      <x:c r="A217" s="132"/>
      <x:c r="B217" s="130"/>
      <x:c r="C217" s="130"/>
      <x:c r="D217" s="131"/>
      <x:c r="E217" s="148" t="str">
        <x:f>IF(A217="","",'Assumptions'!$B$6)</x:f>
      </x:c>
      <x:c r="F217" s="132"/>
      <x:c r="G217" s="134"/>
      <x:c r="H217" s="103" t="str">
        <x:f>IF(A217="","",MAX(0,E217-G217))</x:f>
      </x:c>
      <x:c r="I217" s="129"/>
      <x:c r="J217" s="134"/>
      <x:c r="K217" s="103" t="str">
        <x:f>IF(A217="","",MAX(0,H217-J217))</x:f>
      </x:c>
      <x:c r="L217" s="15" t="str">
        <x:f>IF(A217="","",IF(AND(F217="Approved",G217&gt;=E217),"WAIVED - CURRENT",IF(K217=0,"PAID - CURRENT",IF(J217&gt;0,"PARTIAL","PENDING"))))</x:f>
      </x:c>
      <x:c r="M217" s="132"/>
      <x:c r="N217" s="131"/>
      <x:c r="O217" s="15" t="str">
        <x:f>IF(A217="","",IF(AND(D217="Active",OR(L217="PAID - CURRENT",L217="WAIVED - CURRENT")),"YES","NO"))</x:f>
      </x:c>
      <x:c r="P217" s="132"/>
      <x:c r="Q217" s="130"/>
      <x:c r="R217" s="159"/>
      <x:c r="S217" s="131"/>
    </x:row>
    <x:row r="218">
      <x:c r="A218" s="132"/>
      <x:c r="B218" s="130"/>
      <x:c r="C218" s="130"/>
      <x:c r="D218" s="131"/>
      <x:c r="E218" s="148" t="str">
        <x:f>IF(A218="","",'Assumptions'!$B$6)</x:f>
      </x:c>
      <x:c r="F218" s="132"/>
      <x:c r="G218" s="134"/>
      <x:c r="H218" s="103" t="str">
        <x:f>IF(A218="","",MAX(0,E218-G218))</x:f>
      </x:c>
      <x:c r="I218" s="129"/>
      <x:c r="J218" s="134"/>
      <x:c r="K218" s="103" t="str">
        <x:f>IF(A218="","",MAX(0,H218-J218))</x:f>
      </x:c>
      <x:c r="L218" s="15" t="str">
        <x:f>IF(A218="","",IF(AND(F218="Approved",G218&gt;=E218),"WAIVED - CURRENT",IF(K218=0,"PAID - CURRENT",IF(J218&gt;0,"PARTIAL","PENDING"))))</x:f>
      </x:c>
      <x:c r="M218" s="132"/>
      <x:c r="N218" s="131"/>
      <x:c r="O218" s="15" t="str">
        <x:f>IF(A218="","",IF(AND(D218="Active",OR(L218="PAID - CURRENT",L218="WAIVED - CURRENT")),"YES","NO"))</x:f>
      </x:c>
      <x:c r="P218" s="132"/>
      <x:c r="Q218" s="130"/>
      <x:c r="R218" s="159"/>
      <x:c r="S218" s="131"/>
    </x:row>
    <x:row r="219">
      <x:c r="A219" s="132"/>
      <x:c r="B219" s="130"/>
      <x:c r="C219" s="130"/>
      <x:c r="D219" s="131"/>
      <x:c r="E219" s="148" t="str">
        <x:f>IF(A219="","",'Assumptions'!$B$6)</x:f>
      </x:c>
      <x:c r="F219" s="132"/>
      <x:c r="G219" s="134"/>
      <x:c r="H219" s="103" t="str">
        <x:f>IF(A219="","",MAX(0,E219-G219))</x:f>
      </x:c>
      <x:c r="I219" s="129"/>
      <x:c r="J219" s="134"/>
      <x:c r="K219" s="103" t="str">
        <x:f>IF(A219="","",MAX(0,H219-J219))</x:f>
      </x:c>
      <x:c r="L219" s="15" t="str">
        <x:f>IF(A219="","",IF(AND(F219="Approved",G219&gt;=E219),"WAIVED - CURRENT",IF(K219=0,"PAID - CURRENT",IF(J219&gt;0,"PARTIAL","PENDING"))))</x:f>
      </x:c>
      <x:c r="M219" s="132"/>
      <x:c r="N219" s="131"/>
      <x:c r="O219" s="15" t="str">
        <x:f>IF(A219="","",IF(AND(D219="Active",OR(L219="PAID - CURRENT",L219="WAIVED - CURRENT")),"YES","NO"))</x:f>
      </x:c>
      <x:c r="P219" s="132"/>
      <x:c r="Q219" s="130"/>
      <x:c r="R219" s="159"/>
      <x:c r="S219" s="131"/>
    </x:row>
    <x:row r="220">
      <x:c r="A220" s="132"/>
      <x:c r="B220" s="130"/>
      <x:c r="C220" s="130"/>
      <x:c r="D220" s="131"/>
      <x:c r="E220" s="148" t="str">
        <x:f>IF(A220="","",'Assumptions'!$B$6)</x:f>
      </x:c>
      <x:c r="F220" s="132"/>
      <x:c r="G220" s="134"/>
      <x:c r="H220" s="103" t="str">
        <x:f>IF(A220="","",MAX(0,E220-G220))</x:f>
      </x:c>
      <x:c r="I220" s="129"/>
      <x:c r="J220" s="134"/>
      <x:c r="K220" s="103" t="str">
        <x:f>IF(A220="","",MAX(0,H220-J220))</x:f>
      </x:c>
      <x:c r="L220" s="15" t="str">
        <x:f>IF(A220="","",IF(AND(F220="Approved",G220&gt;=E220),"WAIVED - CURRENT",IF(K220=0,"PAID - CURRENT",IF(J220&gt;0,"PARTIAL","PENDING"))))</x:f>
      </x:c>
      <x:c r="M220" s="132"/>
      <x:c r="N220" s="131"/>
      <x:c r="O220" s="15" t="str">
        <x:f>IF(A220="","",IF(AND(D220="Active",OR(L220="PAID - CURRENT",L220="WAIVED - CURRENT")),"YES","NO"))</x:f>
      </x:c>
      <x:c r="P220" s="132"/>
      <x:c r="Q220" s="130"/>
      <x:c r="R220" s="159"/>
      <x:c r="S220" s="131"/>
    </x:row>
    <x:row r="221">
      <x:c r="A221" s="132"/>
      <x:c r="B221" s="130"/>
      <x:c r="C221" s="130"/>
      <x:c r="D221" s="131"/>
      <x:c r="E221" s="148" t="str">
        <x:f>IF(A221="","",'Assumptions'!$B$6)</x:f>
      </x:c>
      <x:c r="F221" s="132"/>
      <x:c r="G221" s="134"/>
      <x:c r="H221" s="103" t="str">
        <x:f>IF(A221="","",MAX(0,E221-G221))</x:f>
      </x:c>
      <x:c r="I221" s="129"/>
      <x:c r="J221" s="134"/>
      <x:c r="K221" s="103" t="str">
        <x:f>IF(A221="","",MAX(0,H221-J221))</x:f>
      </x:c>
      <x:c r="L221" s="15" t="str">
        <x:f>IF(A221="","",IF(AND(F221="Approved",G221&gt;=E221),"WAIVED - CURRENT",IF(K221=0,"PAID - CURRENT",IF(J221&gt;0,"PARTIAL","PENDING"))))</x:f>
      </x:c>
      <x:c r="M221" s="132"/>
      <x:c r="N221" s="131"/>
      <x:c r="O221" s="15" t="str">
        <x:f>IF(A221="","",IF(AND(D221="Active",OR(L221="PAID - CURRENT",L221="WAIVED - CURRENT")),"YES","NO"))</x:f>
      </x:c>
      <x:c r="P221" s="132"/>
      <x:c r="Q221" s="130"/>
      <x:c r="R221" s="159"/>
      <x:c r="S221" s="131"/>
    </x:row>
    <x:row r="222">
      <x:c r="A222" s="132"/>
      <x:c r="B222" s="130"/>
      <x:c r="C222" s="130"/>
      <x:c r="D222" s="131"/>
      <x:c r="E222" s="148" t="str">
        <x:f>IF(A222="","",'Assumptions'!$B$6)</x:f>
      </x:c>
      <x:c r="F222" s="132"/>
      <x:c r="G222" s="134"/>
      <x:c r="H222" s="103" t="str">
        <x:f>IF(A222="","",MAX(0,E222-G222))</x:f>
      </x:c>
      <x:c r="I222" s="129"/>
      <x:c r="J222" s="134"/>
      <x:c r="K222" s="103" t="str">
        <x:f>IF(A222="","",MAX(0,H222-J222))</x:f>
      </x:c>
      <x:c r="L222" s="15" t="str">
        <x:f>IF(A222="","",IF(AND(F222="Approved",G222&gt;=E222),"WAIVED - CURRENT",IF(K222=0,"PAID - CURRENT",IF(J222&gt;0,"PARTIAL","PENDING"))))</x:f>
      </x:c>
      <x:c r="M222" s="132"/>
      <x:c r="N222" s="131"/>
      <x:c r="O222" s="15" t="str">
        <x:f>IF(A222="","",IF(AND(D222="Active",OR(L222="PAID - CURRENT",L222="WAIVED - CURRENT")),"YES","NO"))</x:f>
      </x:c>
      <x:c r="P222" s="132"/>
      <x:c r="Q222" s="130"/>
      <x:c r="R222" s="159"/>
      <x:c r="S222" s="131"/>
    </x:row>
    <x:row r="223">
      <x:c r="A223" s="132"/>
      <x:c r="B223" s="130"/>
      <x:c r="C223" s="130"/>
      <x:c r="D223" s="131"/>
      <x:c r="E223" s="148" t="str">
        <x:f>IF(A223="","",'Assumptions'!$B$6)</x:f>
      </x:c>
      <x:c r="F223" s="132"/>
      <x:c r="G223" s="134"/>
      <x:c r="H223" s="103" t="str">
        <x:f>IF(A223="","",MAX(0,E223-G223))</x:f>
      </x:c>
      <x:c r="I223" s="129"/>
      <x:c r="J223" s="134"/>
      <x:c r="K223" s="103" t="str">
        <x:f>IF(A223="","",MAX(0,H223-J223))</x:f>
      </x:c>
      <x:c r="L223" s="15" t="str">
        <x:f>IF(A223="","",IF(AND(F223="Approved",G223&gt;=E223),"WAIVED - CURRENT",IF(K223=0,"PAID - CURRENT",IF(J223&gt;0,"PARTIAL","PENDING"))))</x:f>
      </x:c>
      <x:c r="M223" s="132"/>
      <x:c r="N223" s="131"/>
      <x:c r="O223" s="15" t="str">
        <x:f>IF(A223="","",IF(AND(D223="Active",OR(L223="PAID - CURRENT",L223="WAIVED - CURRENT")),"YES","NO"))</x:f>
      </x:c>
      <x:c r="P223" s="132"/>
      <x:c r="Q223" s="130"/>
      <x:c r="R223" s="159"/>
      <x:c r="S223" s="131"/>
    </x:row>
    <x:row r="224">
      <x:c r="A224" s="132"/>
      <x:c r="B224" s="130"/>
      <x:c r="C224" s="130"/>
      <x:c r="D224" s="131"/>
      <x:c r="E224" s="148" t="str">
        <x:f>IF(A224="","",'Assumptions'!$B$6)</x:f>
      </x:c>
      <x:c r="F224" s="132"/>
      <x:c r="G224" s="134"/>
      <x:c r="H224" s="103" t="str">
        <x:f>IF(A224="","",MAX(0,E224-G224))</x:f>
      </x:c>
      <x:c r="I224" s="129"/>
      <x:c r="J224" s="134"/>
      <x:c r="K224" s="103" t="str">
        <x:f>IF(A224="","",MAX(0,H224-J224))</x:f>
      </x:c>
      <x:c r="L224" s="15" t="str">
        <x:f>IF(A224="","",IF(AND(F224="Approved",G224&gt;=E224),"WAIVED - CURRENT",IF(K224=0,"PAID - CURRENT",IF(J224&gt;0,"PARTIAL","PENDING"))))</x:f>
      </x:c>
      <x:c r="M224" s="132"/>
      <x:c r="N224" s="131"/>
      <x:c r="O224" s="15" t="str">
        <x:f>IF(A224="","",IF(AND(D224="Active",OR(L224="PAID - CURRENT",L224="WAIVED - CURRENT")),"YES","NO"))</x:f>
      </x:c>
      <x:c r="P224" s="132"/>
      <x:c r="Q224" s="130"/>
      <x:c r="R224" s="159"/>
      <x:c r="S224" s="131"/>
    </x:row>
    <x:row r="225">
      <x:c r="A225" s="132"/>
      <x:c r="B225" s="130"/>
      <x:c r="C225" s="130"/>
      <x:c r="D225" s="131"/>
      <x:c r="E225" s="148" t="str">
        <x:f>IF(A225="","",'Assumptions'!$B$6)</x:f>
      </x:c>
      <x:c r="F225" s="132"/>
      <x:c r="G225" s="134"/>
      <x:c r="H225" s="103" t="str">
        <x:f>IF(A225="","",MAX(0,E225-G225))</x:f>
      </x:c>
      <x:c r="I225" s="129"/>
      <x:c r="J225" s="134"/>
      <x:c r="K225" s="103" t="str">
        <x:f>IF(A225="","",MAX(0,H225-J225))</x:f>
      </x:c>
      <x:c r="L225" s="15" t="str">
        <x:f>IF(A225="","",IF(AND(F225="Approved",G225&gt;=E225),"WAIVED - CURRENT",IF(K225=0,"PAID - CURRENT",IF(J225&gt;0,"PARTIAL","PENDING"))))</x:f>
      </x:c>
      <x:c r="M225" s="132"/>
      <x:c r="N225" s="131"/>
      <x:c r="O225" s="15" t="str">
        <x:f>IF(A225="","",IF(AND(D225="Active",OR(L225="PAID - CURRENT",L225="WAIVED - CURRENT")),"YES","NO"))</x:f>
      </x:c>
      <x:c r="P225" s="132"/>
      <x:c r="Q225" s="130"/>
      <x:c r="R225" s="159"/>
      <x:c r="S225" s="131"/>
    </x:row>
    <x:row r="226">
      <x:c r="A226" s="132"/>
      <x:c r="B226" s="130"/>
      <x:c r="C226" s="130"/>
      <x:c r="D226" s="131"/>
      <x:c r="E226" s="148" t="str">
        <x:f>IF(A226="","",'Assumptions'!$B$6)</x:f>
      </x:c>
      <x:c r="F226" s="132"/>
      <x:c r="G226" s="134"/>
      <x:c r="H226" s="103" t="str">
        <x:f>IF(A226="","",MAX(0,E226-G226))</x:f>
      </x:c>
      <x:c r="I226" s="129"/>
      <x:c r="J226" s="134"/>
      <x:c r="K226" s="103" t="str">
        <x:f>IF(A226="","",MAX(0,H226-J226))</x:f>
      </x:c>
      <x:c r="L226" s="15" t="str">
        <x:f>IF(A226="","",IF(AND(F226="Approved",G226&gt;=E226),"WAIVED - CURRENT",IF(K226=0,"PAID - CURRENT",IF(J226&gt;0,"PARTIAL","PENDING"))))</x:f>
      </x:c>
      <x:c r="M226" s="132"/>
      <x:c r="N226" s="131"/>
      <x:c r="O226" s="15" t="str">
        <x:f>IF(A226="","",IF(AND(D226="Active",OR(L226="PAID - CURRENT",L226="WAIVED - CURRENT")),"YES","NO"))</x:f>
      </x:c>
      <x:c r="P226" s="132"/>
      <x:c r="Q226" s="130"/>
      <x:c r="R226" s="159"/>
      <x:c r="S226" s="131"/>
    </x:row>
    <x:row r="227">
      <x:c r="A227" s="132"/>
      <x:c r="B227" s="130"/>
      <x:c r="C227" s="130"/>
      <x:c r="D227" s="131"/>
      <x:c r="E227" s="148" t="str">
        <x:f>IF(A227="","",'Assumptions'!$B$6)</x:f>
      </x:c>
      <x:c r="F227" s="132"/>
      <x:c r="G227" s="134"/>
      <x:c r="H227" s="103" t="str">
        <x:f>IF(A227="","",MAX(0,E227-G227))</x:f>
      </x:c>
      <x:c r="I227" s="129"/>
      <x:c r="J227" s="134"/>
      <x:c r="K227" s="103" t="str">
        <x:f>IF(A227="","",MAX(0,H227-J227))</x:f>
      </x:c>
      <x:c r="L227" s="15" t="str">
        <x:f>IF(A227="","",IF(AND(F227="Approved",G227&gt;=E227),"WAIVED - CURRENT",IF(K227=0,"PAID - CURRENT",IF(J227&gt;0,"PARTIAL","PENDING"))))</x:f>
      </x:c>
      <x:c r="M227" s="132"/>
      <x:c r="N227" s="131"/>
      <x:c r="O227" s="15" t="str">
        <x:f>IF(A227="","",IF(AND(D227="Active",OR(L227="PAID - CURRENT",L227="WAIVED - CURRENT")),"YES","NO"))</x:f>
      </x:c>
      <x:c r="P227" s="132"/>
      <x:c r="Q227" s="130"/>
      <x:c r="R227" s="159"/>
      <x:c r="S227" s="131"/>
    </x:row>
    <x:row r="228">
      <x:c r="A228" s="132"/>
      <x:c r="B228" s="130"/>
      <x:c r="C228" s="130"/>
      <x:c r="D228" s="131"/>
      <x:c r="E228" s="148" t="str">
        <x:f>IF(A228="","",'Assumptions'!$B$6)</x:f>
      </x:c>
      <x:c r="F228" s="132"/>
      <x:c r="G228" s="134"/>
      <x:c r="H228" s="103" t="str">
        <x:f>IF(A228="","",MAX(0,E228-G228))</x:f>
      </x:c>
      <x:c r="I228" s="129"/>
      <x:c r="J228" s="134"/>
      <x:c r="K228" s="103" t="str">
        <x:f>IF(A228="","",MAX(0,H228-J228))</x:f>
      </x:c>
      <x:c r="L228" s="15" t="str">
        <x:f>IF(A228="","",IF(AND(F228="Approved",G228&gt;=E228),"WAIVED - CURRENT",IF(K228=0,"PAID - CURRENT",IF(J228&gt;0,"PARTIAL","PENDING"))))</x:f>
      </x:c>
      <x:c r="M228" s="132"/>
      <x:c r="N228" s="131"/>
      <x:c r="O228" s="15" t="str">
        <x:f>IF(A228="","",IF(AND(D228="Active",OR(L228="PAID - CURRENT",L228="WAIVED - CURRENT")),"YES","NO"))</x:f>
      </x:c>
      <x:c r="P228" s="132"/>
      <x:c r="Q228" s="130"/>
      <x:c r="R228" s="159"/>
      <x:c r="S228" s="131"/>
    </x:row>
    <x:row r="229">
      <x:c r="A229" s="132"/>
      <x:c r="B229" s="130"/>
      <x:c r="C229" s="130"/>
      <x:c r="D229" s="131"/>
      <x:c r="E229" s="148" t="str">
        <x:f>IF(A229="","",'Assumptions'!$B$6)</x:f>
      </x:c>
      <x:c r="F229" s="132"/>
      <x:c r="G229" s="134"/>
      <x:c r="H229" s="103" t="str">
        <x:f>IF(A229="","",MAX(0,E229-G229))</x:f>
      </x:c>
      <x:c r="I229" s="129"/>
      <x:c r="J229" s="134"/>
      <x:c r="K229" s="103" t="str">
        <x:f>IF(A229="","",MAX(0,H229-J229))</x:f>
      </x:c>
      <x:c r="L229" s="15" t="str">
        <x:f>IF(A229="","",IF(AND(F229="Approved",G229&gt;=E229),"WAIVED - CURRENT",IF(K229=0,"PAID - CURRENT",IF(J229&gt;0,"PARTIAL","PENDING"))))</x:f>
      </x:c>
      <x:c r="M229" s="132"/>
      <x:c r="N229" s="131"/>
      <x:c r="O229" s="15" t="str">
        <x:f>IF(A229="","",IF(AND(D229="Active",OR(L229="PAID - CURRENT",L229="WAIVED - CURRENT")),"YES","NO"))</x:f>
      </x:c>
      <x:c r="P229" s="132"/>
      <x:c r="Q229" s="130"/>
      <x:c r="R229" s="159"/>
      <x:c r="S229" s="131"/>
    </x:row>
    <x:row r="230">
      <x:c r="A230" s="132"/>
      <x:c r="B230" s="130"/>
      <x:c r="C230" s="130"/>
      <x:c r="D230" s="131"/>
      <x:c r="E230" s="148" t="str">
        <x:f>IF(A230="","",'Assumptions'!$B$6)</x:f>
      </x:c>
      <x:c r="F230" s="132"/>
      <x:c r="G230" s="134"/>
      <x:c r="H230" s="103" t="str">
        <x:f>IF(A230="","",MAX(0,E230-G230))</x:f>
      </x:c>
      <x:c r="I230" s="129"/>
      <x:c r="J230" s="134"/>
      <x:c r="K230" s="103" t="str">
        <x:f>IF(A230="","",MAX(0,H230-J230))</x:f>
      </x:c>
      <x:c r="L230" s="15" t="str">
        <x:f>IF(A230="","",IF(AND(F230="Approved",G230&gt;=E230),"WAIVED - CURRENT",IF(K230=0,"PAID - CURRENT",IF(J230&gt;0,"PARTIAL","PENDING"))))</x:f>
      </x:c>
      <x:c r="M230" s="132"/>
      <x:c r="N230" s="131"/>
      <x:c r="O230" s="15" t="str">
        <x:f>IF(A230="","",IF(AND(D230="Active",OR(L230="PAID - CURRENT",L230="WAIVED - CURRENT")),"YES","NO"))</x:f>
      </x:c>
      <x:c r="P230" s="132"/>
      <x:c r="Q230" s="130"/>
      <x:c r="R230" s="159"/>
      <x:c r="S230" s="131"/>
    </x:row>
    <x:row r="231">
      <x:c r="A231" s="132"/>
      <x:c r="B231" s="130"/>
      <x:c r="C231" s="130"/>
      <x:c r="D231" s="131"/>
      <x:c r="E231" s="148" t="str">
        <x:f>IF(A231="","",'Assumptions'!$B$6)</x:f>
      </x:c>
      <x:c r="F231" s="132"/>
      <x:c r="G231" s="134"/>
      <x:c r="H231" s="103" t="str">
        <x:f>IF(A231="","",MAX(0,E231-G231))</x:f>
      </x:c>
      <x:c r="I231" s="129"/>
      <x:c r="J231" s="134"/>
      <x:c r="K231" s="103" t="str">
        <x:f>IF(A231="","",MAX(0,H231-J231))</x:f>
      </x:c>
      <x:c r="L231" s="15" t="str">
        <x:f>IF(A231="","",IF(AND(F231="Approved",G231&gt;=E231),"WAIVED - CURRENT",IF(K231=0,"PAID - CURRENT",IF(J231&gt;0,"PARTIAL","PENDING"))))</x:f>
      </x:c>
      <x:c r="M231" s="132"/>
      <x:c r="N231" s="131"/>
      <x:c r="O231" s="15" t="str">
        <x:f>IF(A231="","",IF(AND(D231="Active",OR(L231="PAID - CURRENT",L231="WAIVED - CURRENT")),"YES","NO"))</x:f>
      </x:c>
      <x:c r="P231" s="132"/>
      <x:c r="Q231" s="130"/>
      <x:c r="R231" s="159"/>
      <x:c r="S231" s="131"/>
    </x:row>
    <x:row r="232">
      <x:c r="A232" s="132"/>
      <x:c r="B232" s="130"/>
      <x:c r="C232" s="130"/>
      <x:c r="D232" s="131"/>
      <x:c r="E232" s="148" t="str">
        <x:f>IF(A232="","",'Assumptions'!$B$6)</x:f>
      </x:c>
      <x:c r="F232" s="132"/>
      <x:c r="G232" s="134"/>
      <x:c r="H232" s="103" t="str">
        <x:f>IF(A232="","",MAX(0,E232-G232))</x:f>
      </x:c>
      <x:c r="I232" s="129"/>
      <x:c r="J232" s="134"/>
      <x:c r="K232" s="103" t="str">
        <x:f>IF(A232="","",MAX(0,H232-J232))</x:f>
      </x:c>
      <x:c r="L232" s="15" t="str">
        <x:f>IF(A232="","",IF(AND(F232="Approved",G232&gt;=E232),"WAIVED - CURRENT",IF(K232=0,"PAID - CURRENT",IF(J232&gt;0,"PARTIAL","PENDING"))))</x:f>
      </x:c>
      <x:c r="M232" s="132"/>
      <x:c r="N232" s="131"/>
      <x:c r="O232" s="15" t="str">
        <x:f>IF(A232="","",IF(AND(D232="Active",OR(L232="PAID - CURRENT",L232="WAIVED - CURRENT")),"YES","NO"))</x:f>
      </x:c>
      <x:c r="P232" s="132"/>
      <x:c r="Q232" s="130"/>
      <x:c r="R232" s="159"/>
      <x:c r="S232" s="131"/>
    </x:row>
    <x:row r="233">
      <x:c r="A233" s="132"/>
      <x:c r="B233" s="130"/>
      <x:c r="C233" s="130"/>
      <x:c r="D233" s="131"/>
      <x:c r="E233" s="148" t="str">
        <x:f>IF(A233="","",'Assumptions'!$B$6)</x:f>
      </x:c>
      <x:c r="F233" s="132"/>
      <x:c r="G233" s="134"/>
      <x:c r="H233" s="103" t="str">
        <x:f>IF(A233="","",MAX(0,E233-G233))</x:f>
      </x:c>
      <x:c r="I233" s="129"/>
      <x:c r="J233" s="134"/>
      <x:c r="K233" s="103" t="str">
        <x:f>IF(A233="","",MAX(0,H233-J233))</x:f>
      </x:c>
      <x:c r="L233" s="15" t="str">
        <x:f>IF(A233="","",IF(AND(F233="Approved",G233&gt;=E233),"WAIVED - CURRENT",IF(K233=0,"PAID - CURRENT",IF(J233&gt;0,"PARTIAL","PENDING"))))</x:f>
      </x:c>
      <x:c r="M233" s="132"/>
      <x:c r="N233" s="131"/>
      <x:c r="O233" s="15" t="str">
        <x:f>IF(A233="","",IF(AND(D233="Active",OR(L233="PAID - CURRENT",L233="WAIVED - CURRENT")),"YES","NO"))</x:f>
      </x:c>
      <x:c r="P233" s="132"/>
      <x:c r="Q233" s="130"/>
      <x:c r="R233" s="159"/>
      <x:c r="S233" s="131"/>
    </x:row>
    <x:row r="234">
      <x:c r="A234" s="132"/>
      <x:c r="B234" s="130"/>
      <x:c r="C234" s="130"/>
      <x:c r="D234" s="131"/>
      <x:c r="E234" s="148" t="str">
        <x:f>IF(A234="","",'Assumptions'!$B$6)</x:f>
      </x:c>
      <x:c r="F234" s="132"/>
      <x:c r="G234" s="134"/>
      <x:c r="H234" s="103" t="str">
        <x:f>IF(A234="","",MAX(0,E234-G234))</x:f>
      </x:c>
      <x:c r="I234" s="129"/>
      <x:c r="J234" s="134"/>
      <x:c r="K234" s="103" t="str">
        <x:f>IF(A234="","",MAX(0,H234-J234))</x:f>
      </x:c>
      <x:c r="L234" s="15" t="str">
        <x:f>IF(A234="","",IF(AND(F234="Approved",G234&gt;=E234),"WAIVED - CURRENT",IF(K234=0,"PAID - CURRENT",IF(J234&gt;0,"PARTIAL","PENDING"))))</x:f>
      </x:c>
      <x:c r="M234" s="132"/>
      <x:c r="N234" s="131"/>
      <x:c r="O234" s="15" t="str">
        <x:f>IF(A234="","",IF(AND(D234="Active",OR(L234="PAID - CURRENT",L234="WAIVED - CURRENT")),"YES","NO"))</x:f>
      </x:c>
      <x:c r="P234" s="132"/>
      <x:c r="Q234" s="130"/>
      <x:c r="R234" s="159"/>
      <x:c r="S234" s="131"/>
    </x:row>
    <x:row r="235">
      <x:c r="A235" s="132"/>
      <x:c r="B235" s="130"/>
      <x:c r="C235" s="130"/>
      <x:c r="D235" s="131"/>
      <x:c r="E235" s="148" t="str">
        <x:f>IF(A235="","",'Assumptions'!$B$6)</x:f>
      </x:c>
      <x:c r="F235" s="132"/>
      <x:c r="G235" s="134"/>
      <x:c r="H235" s="103" t="str">
        <x:f>IF(A235="","",MAX(0,E235-G235))</x:f>
      </x:c>
      <x:c r="I235" s="129"/>
      <x:c r="J235" s="134"/>
      <x:c r="K235" s="103" t="str">
        <x:f>IF(A235="","",MAX(0,H235-J235))</x:f>
      </x:c>
      <x:c r="L235" s="15" t="str">
        <x:f>IF(A235="","",IF(AND(F235="Approved",G235&gt;=E235),"WAIVED - CURRENT",IF(K235=0,"PAID - CURRENT",IF(J235&gt;0,"PARTIAL","PENDING"))))</x:f>
      </x:c>
      <x:c r="M235" s="132"/>
      <x:c r="N235" s="131"/>
      <x:c r="O235" s="15" t="str">
        <x:f>IF(A235="","",IF(AND(D235="Active",OR(L235="PAID - CURRENT",L235="WAIVED - CURRENT")),"YES","NO"))</x:f>
      </x:c>
      <x:c r="P235" s="132"/>
      <x:c r="Q235" s="130"/>
      <x:c r="R235" s="159"/>
      <x:c r="S235" s="131"/>
    </x:row>
    <x:row r="236">
      <x:c r="A236" s="132"/>
      <x:c r="B236" s="130"/>
      <x:c r="C236" s="130"/>
      <x:c r="D236" s="131"/>
      <x:c r="E236" s="148" t="str">
        <x:f>IF(A236="","",'Assumptions'!$B$6)</x:f>
      </x:c>
      <x:c r="F236" s="132"/>
      <x:c r="G236" s="134"/>
      <x:c r="H236" s="103" t="str">
        <x:f>IF(A236="","",MAX(0,E236-G236))</x:f>
      </x:c>
      <x:c r="I236" s="129"/>
      <x:c r="J236" s="134"/>
      <x:c r="K236" s="103" t="str">
        <x:f>IF(A236="","",MAX(0,H236-J236))</x:f>
      </x:c>
      <x:c r="L236" s="15" t="str">
        <x:f>IF(A236="","",IF(AND(F236="Approved",G236&gt;=E236),"WAIVED - CURRENT",IF(K236=0,"PAID - CURRENT",IF(J236&gt;0,"PARTIAL","PENDING"))))</x:f>
      </x:c>
      <x:c r="M236" s="132"/>
      <x:c r="N236" s="131"/>
      <x:c r="O236" s="15" t="str">
        <x:f>IF(A236="","",IF(AND(D236="Active",OR(L236="PAID - CURRENT",L236="WAIVED - CURRENT")),"YES","NO"))</x:f>
      </x:c>
      <x:c r="P236" s="132"/>
      <x:c r="Q236" s="130"/>
      <x:c r="R236" s="159"/>
      <x:c r="S236" s="131"/>
    </x:row>
    <x:row r="237">
      <x:c r="A237" s="132"/>
      <x:c r="B237" s="130"/>
      <x:c r="C237" s="130"/>
      <x:c r="D237" s="131"/>
      <x:c r="E237" s="148" t="str">
        <x:f>IF(A237="","",'Assumptions'!$B$6)</x:f>
      </x:c>
      <x:c r="F237" s="132"/>
      <x:c r="G237" s="134"/>
      <x:c r="H237" s="103" t="str">
        <x:f>IF(A237="","",MAX(0,E237-G237))</x:f>
      </x:c>
      <x:c r="I237" s="129"/>
      <x:c r="J237" s="134"/>
      <x:c r="K237" s="103" t="str">
        <x:f>IF(A237="","",MAX(0,H237-J237))</x:f>
      </x:c>
      <x:c r="L237" s="15" t="str">
        <x:f>IF(A237="","",IF(AND(F237="Approved",G237&gt;=E237),"WAIVED - CURRENT",IF(K237=0,"PAID - CURRENT",IF(J237&gt;0,"PARTIAL","PENDING"))))</x:f>
      </x:c>
      <x:c r="M237" s="132"/>
      <x:c r="N237" s="131"/>
      <x:c r="O237" s="15" t="str">
        <x:f>IF(A237="","",IF(AND(D237="Active",OR(L237="PAID - CURRENT",L237="WAIVED - CURRENT")),"YES","NO"))</x:f>
      </x:c>
      <x:c r="P237" s="132"/>
      <x:c r="Q237" s="130"/>
      <x:c r="R237" s="159"/>
      <x:c r="S237" s="131"/>
    </x:row>
    <x:row r="238">
      <x:c r="A238" s="132"/>
      <x:c r="B238" s="130"/>
      <x:c r="C238" s="130"/>
      <x:c r="D238" s="131"/>
      <x:c r="E238" s="148" t="str">
        <x:f>IF(A238="","",'Assumptions'!$B$6)</x:f>
      </x:c>
      <x:c r="F238" s="132"/>
      <x:c r="G238" s="134"/>
      <x:c r="H238" s="103" t="str">
        <x:f>IF(A238="","",MAX(0,E238-G238))</x:f>
      </x:c>
      <x:c r="I238" s="129"/>
      <x:c r="J238" s="134"/>
      <x:c r="K238" s="103" t="str">
        <x:f>IF(A238="","",MAX(0,H238-J238))</x:f>
      </x:c>
      <x:c r="L238" s="15" t="str">
        <x:f>IF(A238="","",IF(AND(F238="Approved",G238&gt;=E238),"WAIVED - CURRENT",IF(K238=0,"PAID - CURRENT",IF(J238&gt;0,"PARTIAL","PENDING"))))</x:f>
      </x:c>
      <x:c r="M238" s="132"/>
      <x:c r="N238" s="131"/>
      <x:c r="O238" s="15" t="str">
        <x:f>IF(A238="","",IF(AND(D238="Active",OR(L238="PAID - CURRENT",L238="WAIVED - CURRENT")),"YES","NO"))</x:f>
      </x:c>
      <x:c r="P238" s="132"/>
      <x:c r="Q238" s="130"/>
      <x:c r="R238" s="159"/>
      <x:c r="S238" s="131"/>
    </x:row>
    <x:row r="239">
      <x:c r="A239" s="132"/>
      <x:c r="B239" s="130"/>
      <x:c r="C239" s="130"/>
      <x:c r="D239" s="131"/>
      <x:c r="E239" s="148" t="str">
        <x:f>IF(A239="","",'Assumptions'!$B$6)</x:f>
      </x:c>
      <x:c r="F239" s="132"/>
      <x:c r="G239" s="134"/>
      <x:c r="H239" s="103" t="str">
        <x:f>IF(A239="","",MAX(0,E239-G239))</x:f>
      </x:c>
      <x:c r="I239" s="129"/>
      <x:c r="J239" s="134"/>
      <x:c r="K239" s="103" t="str">
        <x:f>IF(A239="","",MAX(0,H239-J239))</x:f>
      </x:c>
      <x:c r="L239" s="15" t="str">
        <x:f>IF(A239="","",IF(AND(F239="Approved",G239&gt;=E239),"WAIVED - CURRENT",IF(K239=0,"PAID - CURRENT",IF(J239&gt;0,"PARTIAL","PENDING"))))</x:f>
      </x:c>
      <x:c r="M239" s="132"/>
      <x:c r="N239" s="131"/>
      <x:c r="O239" s="15" t="str">
        <x:f>IF(A239="","",IF(AND(D239="Active",OR(L239="PAID - CURRENT",L239="WAIVED - CURRENT")),"YES","NO"))</x:f>
      </x:c>
      <x:c r="P239" s="132"/>
      <x:c r="Q239" s="130"/>
      <x:c r="R239" s="159"/>
      <x:c r="S239" s="131"/>
    </x:row>
    <x:row r="240">
      <x:c r="A240" s="132"/>
      <x:c r="B240" s="130"/>
      <x:c r="C240" s="130"/>
      <x:c r="D240" s="131"/>
      <x:c r="E240" s="148" t="str">
        <x:f>IF(A240="","",'Assumptions'!$B$6)</x:f>
      </x:c>
      <x:c r="F240" s="132"/>
      <x:c r="G240" s="134"/>
      <x:c r="H240" s="103" t="str">
        <x:f>IF(A240="","",MAX(0,E240-G240))</x:f>
      </x:c>
      <x:c r="I240" s="129"/>
      <x:c r="J240" s="134"/>
      <x:c r="K240" s="103" t="str">
        <x:f>IF(A240="","",MAX(0,H240-J240))</x:f>
      </x:c>
      <x:c r="L240" s="15" t="str">
        <x:f>IF(A240="","",IF(AND(F240="Approved",G240&gt;=E240),"WAIVED - CURRENT",IF(K240=0,"PAID - CURRENT",IF(J240&gt;0,"PARTIAL","PENDING"))))</x:f>
      </x:c>
      <x:c r="M240" s="132"/>
      <x:c r="N240" s="131"/>
      <x:c r="O240" s="15" t="str">
        <x:f>IF(A240="","",IF(AND(D240="Active",OR(L240="PAID - CURRENT",L240="WAIVED - CURRENT")),"YES","NO"))</x:f>
      </x:c>
      <x:c r="P240" s="132"/>
      <x:c r="Q240" s="130"/>
      <x:c r="R240" s="159"/>
      <x:c r="S240" s="131"/>
    </x:row>
    <x:row r="241">
      <x:c r="A241" s="132"/>
      <x:c r="B241" s="130"/>
      <x:c r="C241" s="130"/>
      <x:c r="D241" s="131"/>
      <x:c r="E241" s="148" t="str">
        <x:f>IF(A241="","",'Assumptions'!$B$6)</x:f>
      </x:c>
      <x:c r="F241" s="132"/>
      <x:c r="G241" s="134"/>
      <x:c r="H241" s="103" t="str">
        <x:f>IF(A241="","",MAX(0,E241-G241))</x:f>
      </x:c>
      <x:c r="I241" s="129"/>
      <x:c r="J241" s="134"/>
      <x:c r="K241" s="103" t="str">
        <x:f>IF(A241="","",MAX(0,H241-J241))</x:f>
      </x:c>
      <x:c r="L241" s="15" t="str">
        <x:f>IF(A241="","",IF(AND(F241="Approved",G241&gt;=E241),"WAIVED - CURRENT",IF(K241=0,"PAID - CURRENT",IF(J241&gt;0,"PARTIAL","PENDING"))))</x:f>
      </x:c>
      <x:c r="M241" s="132"/>
      <x:c r="N241" s="131"/>
      <x:c r="O241" s="15" t="str">
        <x:f>IF(A241="","",IF(AND(D241="Active",OR(L241="PAID - CURRENT",L241="WAIVED - CURRENT")),"YES","NO"))</x:f>
      </x:c>
      <x:c r="P241" s="132"/>
      <x:c r="Q241" s="130"/>
      <x:c r="R241" s="159"/>
      <x:c r="S241" s="131"/>
    </x:row>
    <x:row r="242">
      <x:c r="A242" s="132"/>
      <x:c r="B242" s="130"/>
      <x:c r="C242" s="130"/>
      <x:c r="D242" s="131"/>
      <x:c r="E242" s="148" t="str">
        <x:f>IF(A242="","",'Assumptions'!$B$6)</x:f>
      </x:c>
      <x:c r="F242" s="132"/>
      <x:c r="G242" s="134"/>
      <x:c r="H242" s="103" t="str">
        <x:f>IF(A242="","",MAX(0,E242-G242))</x:f>
      </x:c>
      <x:c r="I242" s="129"/>
      <x:c r="J242" s="134"/>
      <x:c r="K242" s="103" t="str">
        <x:f>IF(A242="","",MAX(0,H242-J242))</x:f>
      </x:c>
      <x:c r="L242" s="15" t="str">
        <x:f>IF(A242="","",IF(AND(F242="Approved",G242&gt;=E242),"WAIVED - CURRENT",IF(K242=0,"PAID - CURRENT",IF(J242&gt;0,"PARTIAL","PENDING"))))</x:f>
      </x:c>
      <x:c r="M242" s="132"/>
      <x:c r="N242" s="131"/>
      <x:c r="O242" s="15" t="str">
        <x:f>IF(A242="","",IF(AND(D242="Active",OR(L242="PAID - CURRENT",L242="WAIVED - CURRENT")),"YES","NO"))</x:f>
      </x:c>
      <x:c r="P242" s="132"/>
      <x:c r="Q242" s="130"/>
      <x:c r="R242" s="159"/>
      <x:c r="S242" s="131"/>
    </x:row>
    <x:row r="243">
      <x:c r="A243" s="132"/>
      <x:c r="B243" s="130"/>
      <x:c r="C243" s="130"/>
      <x:c r="D243" s="131"/>
      <x:c r="E243" s="148" t="str">
        <x:f>IF(A243="","",'Assumptions'!$B$6)</x:f>
      </x:c>
      <x:c r="F243" s="132"/>
      <x:c r="G243" s="134"/>
      <x:c r="H243" s="103" t="str">
        <x:f>IF(A243="","",MAX(0,E243-G243))</x:f>
      </x:c>
      <x:c r="I243" s="129"/>
      <x:c r="J243" s="134"/>
      <x:c r="K243" s="103" t="str">
        <x:f>IF(A243="","",MAX(0,H243-J243))</x:f>
      </x:c>
      <x:c r="L243" s="15" t="str">
        <x:f>IF(A243="","",IF(AND(F243="Approved",G243&gt;=E243),"WAIVED - CURRENT",IF(K243=0,"PAID - CURRENT",IF(J243&gt;0,"PARTIAL","PENDING"))))</x:f>
      </x:c>
      <x:c r="M243" s="132"/>
      <x:c r="N243" s="131"/>
      <x:c r="O243" s="15" t="str">
        <x:f>IF(A243="","",IF(AND(D243="Active",OR(L243="PAID - CURRENT",L243="WAIVED - CURRENT")),"YES","NO"))</x:f>
      </x:c>
      <x:c r="P243" s="132"/>
      <x:c r="Q243" s="130"/>
      <x:c r="R243" s="159"/>
      <x:c r="S243" s="131"/>
    </x:row>
    <x:row r="244">
      <x:c r="A244" s="132"/>
      <x:c r="B244" s="130"/>
      <x:c r="C244" s="130"/>
      <x:c r="D244" s="131"/>
      <x:c r="E244" s="148" t="str">
        <x:f>IF(A244="","",'Assumptions'!$B$6)</x:f>
      </x:c>
      <x:c r="F244" s="132"/>
      <x:c r="G244" s="134"/>
      <x:c r="H244" s="103" t="str">
        <x:f>IF(A244="","",MAX(0,E244-G244))</x:f>
      </x:c>
      <x:c r="I244" s="129"/>
      <x:c r="J244" s="134"/>
      <x:c r="K244" s="103" t="str">
        <x:f>IF(A244="","",MAX(0,H244-J244))</x:f>
      </x:c>
      <x:c r="L244" s="15" t="str">
        <x:f>IF(A244="","",IF(AND(F244="Approved",G244&gt;=E244),"WAIVED - CURRENT",IF(K244=0,"PAID - CURRENT",IF(J244&gt;0,"PARTIAL","PENDING"))))</x:f>
      </x:c>
      <x:c r="M244" s="132"/>
      <x:c r="N244" s="131"/>
      <x:c r="O244" s="15" t="str">
        <x:f>IF(A244="","",IF(AND(D244="Active",OR(L244="PAID - CURRENT",L244="WAIVED - CURRENT")),"YES","NO"))</x:f>
      </x:c>
      <x:c r="P244" s="132"/>
      <x:c r="Q244" s="130"/>
      <x:c r="R244" s="159"/>
      <x:c r="S244" s="131"/>
    </x:row>
    <x:row r="245">
      <x:c r="A245" s="132"/>
      <x:c r="B245" s="130"/>
      <x:c r="C245" s="130"/>
      <x:c r="D245" s="131"/>
      <x:c r="E245" s="148" t="str">
        <x:f>IF(A245="","",'Assumptions'!$B$6)</x:f>
      </x:c>
      <x:c r="F245" s="132"/>
      <x:c r="G245" s="134"/>
      <x:c r="H245" s="103" t="str">
        <x:f>IF(A245="","",MAX(0,E245-G245))</x:f>
      </x:c>
      <x:c r="I245" s="129"/>
      <x:c r="J245" s="134"/>
      <x:c r="K245" s="103" t="str">
        <x:f>IF(A245="","",MAX(0,H245-J245))</x:f>
      </x:c>
      <x:c r="L245" s="15" t="str">
        <x:f>IF(A245="","",IF(AND(F245="Approved",G245&gt;=E245),"WAIVED - CURRENT",IF(K245=0,"PAID - CURRENT",IF(J245&gt;0,"PARTIAL","PENDING"))))</x:f>
      </x:c>
      <x:c r="M245" s="132"/>
      <x:c r="N245" s="131"/>
      <x:c r="O245" s="15" t="str">
        <x:f>IF(A245="","",IF(AND(D245="Active",OR(L245="PAID - CURRENT",L245="WAIVED - CURRENT")),"YES","NO"))</x:f>
      </x:c>
      <x:c r="P245" s="132"/>
      <x:c r="Q245" s="130"/>
      <x:c r="R245" s="159"/>
      <x:c r="S245" s="131"/>
    </x:row>
    <x:row r="246">
      <x:c r="A246" s="132"/>
      <x:c r="B246" s="130"/>
      <x:c r="C246" s="130"/>
      <x:c r="D246" s="131"/>
      <x:c r="E246" s="148" t="str">
        <x:f>IF(A246="","",'Assumptions'!$B$6)</x:f>
      </x:c>
      <x:c r="F246" s="132"/>
      <x:c r="G246" s="134"/>
      <x:c r="H246" s="103" t="str">
        <x:f>IF(A246="","",MAX(0,E246-G246))</x:f>
      </x:c>
      <x:c r="I246" s="129"/>
      <x:c r="J246" s="134"/>
      <x:c r="K246" s="103" t="str">
        <x:f>IF(A246="","",MAX(0,H246-J246))</x:f>
      </x:c>
      <x:c r="L246" s="15" t="str">
        <x:f>IF(A246="","",IF(AND(F246="Approved",G246&gt;=E246),"WAIVED - CURRENT",IF(K246=0,"PAID - CURRENT",IF(J246&gt;0,"PARTIAL","PENDING"))))</x:f>
      </x:c>
      <x:c r="M246" s="132"/>
      <x:c r="N246" s="131"/>
      <x:c r="O246" s="15" t="str">
        <x:f>IF(A246="","",IF(AND(D246="Active",OR(L246="PAID - CURRENT",L246="WAIVED - CURRENT")),"YES","NO"))</x:f>
      </x:c>
      <x:c r="P246" s="132"/>
      <x:c r="Q246" s="130"/>
      <x:c r="R246" s="159"/>
      <x:c r="S246" s="131"/>
    </x:row>
    <x:row r="247">
      <x:c r="A247" s="132"/>
      <x:c r="B247" s="130"/>
      <x:c r="C247" s="130"/>
      <x:c r="D247" s="131"/>
      <x:c r="E247" s="148" t="str">
        <x:f>IF(A247="","",'Assumptions'!$B$6)</x:f>
      </x:c>
      <x:c r="F247" s="132"/>
      <x:c r="G247" s="134"/>
      <x:c r="H247" s="103" t="str">
        <x:f>IF(A247="","",MAX(0,E247-G247))</x:f>
      </x:c>
      <x:c r="I247" s="129"/>
      <x:c r="J247" s="134"/>
      <x:c r="K247" s="103" t="str">
        <x:f>IF(A247="","",MAX(0,H247-J247))</x:f>
      </x:c>
      <x:c r="L247" s="15" t="str">
        <x:f>IF(A247="","",IF(AND(F247="Approved",G247&gt;=E247),"WAIVED - CURRENT",IF(K247=0,"PAID - CURRENT",IF(J247&gt;0,"PARTIAL","PENDING"))))</x:f>
      </x:c>
      <x:c r="M247" s="132"/>
      <x:c r="N247" s="131"/>
      <x:c r="O247" s="15" t="str">
        <x:f>IF(A247="","",IF(AND(D247="Active",OR(L247="PAID - CURRENT",L247="WAIVED - CURRENT")),"YES","NO"))</x:f>
      </x:c>
      <x:c r="P247" s="132"/>
      <x:c r="Q247" s="130"/>
      <x:c r="R247" s="159"/>
      <x:c r="S247" s="131"/>
    </x:row>
    <x:row r="248">
      <x:c r="A248" s="132"/>
      <x:c r="B248" s="130"/>
      <x:c r="C248" s="130"/>
      <x:c r="D248" s="131"/>
      <x:c r="E248" s="148" t="str">
        <x:f>IF(A248="","",'Assumptions'!$B$6)</x:f>
      </x:c>
      <x:c r="F248" s="132"/>
      <x:c r="G248" s="134"/>
      <x:c r="H248" s="103" t="str">
        <x:f>IF(A248="","",MAX(0,E248-G248))</x:f>
      </x:c>
      <x:c r="I248" s="129"/>
      <x:c r="J248" s="134"/>
      <x:c r="K248" s="103" t="str">
        <x:f>IF(A248="","",MAX(0,H248-J248))</x:f>
      </x:c>
      <x:c r="L248" s="15" t="str">
        <x:f>IF(A248="","",IF(AND(F248="Approved",G248&gt;=E248),"WAIVED - CURRENT",IF(K248=0,"PAID - CURRENT",IF(J248&gt;0,"PARTIAL","PENDING"))))</x:f>
      </x:c>
      <x:c r="M248" s="132"/>
      <x:c r="N248" s="131"/>
      <x:c r="O248" s="15" t="str">
        <x:f>IF(A248="","",IF(AND(D248="Active",OR(L248="PAID - CURRENT",L248="WAIVED - CURRENT")),"YES","NO"))</x:f>
      </x:c>
      <x:c r="P248" s="132"/>
      <x:c r="Q248" s="130"/>
      <x:c r="R248" s="159"/>
      <x:c r="S248" s="131"/>
    </x:row>
    <x:row r="249">
      <x:c r="A249" s="132"/>
      <x:c r="B249" s="130"/>
      <x:c r="C249" s="130"/>
      <x:c r="D249" s="131"/>
      <x:c r="E249" s="148" t="str">
        <x:f>IF(A249="","",'Assumptions'!$B$6)</x:f>
      </x:c>
      <x:c r="F249" s="132"/>
      <x:c r="G249" s="134"/>
      <x:c r="H249" s="103" t="str">
        <x:f>IF(A249="","",MAX(0,E249-G249))</x:f>
      </x:c>
      <x:c r="I249" s="129"/>
      <x:c r="J249" s="134"/>
      <x:c r="K249" s="103" t="str">
        <x:f>IF(A249="","",MAX(0,H249-J249))</x:f>
      </x:c>
      <x:c r="L249" s="15" t="str">
        <x:f>IF(A249="","",IF(AND(F249="Approved",G249&gt;=E249),"WAIVED - CURRENT",IF(K249=0,"PAID - CURRENT",IF(J249&gt;0,"PARTIAL","PENDING"))))</x:f>
      </x:c>
      <x:c r="M249" s="132"/>
      <x:c r="N249" s="131"/>
      <x:c r="O249" s="15" t="str">
        <x:f>IF(A249="","",IF(AND(D249="Active",OR(L249="PAID - CURRENT",L249="WAIVED - CURRENT")),"YES","NO"))</x:f>
      </x:c>
      <x:c r="P249" s="132"/>
      <x:c r="Q249" s="130"/>
      <x:c r="R249" s="159"/>
      <x:c r="S249" s="131"/>
    </x:row>
    <x:row r="250">
      <x:c r="A250" s="132"/>
      <x:c r="B250" s="130"/>
      <x:c r="C250" s="130"/>
      <x:c r="D250" s="131"/>
      <x:c r="E250" s="148" t="str">
        <x:f>IF(A250="","",'Assumptions'!$B$6)</x:f>
      </x:c>
      <x:c r="F250" s="132"/>
      <x:c r="G250" s="134"/>
      <x:c r="H250" s="103" t="str">
        <x:f>IF(A250="","",MAX(0,E250-G250))</x:f>
      </x:c>
      <x:c r="I250" s="129"/>
      <x:c r="J250" s="134"/>
      <x:c r="K250" s="103" t="str">
        <x:f>IF(A250="","",MAX(0,H250-J250))</x:f>
      </x:c>
      <x:c r="L250" s="15" t="str">
        <x:f>IF(A250="","",IF(AND(F250="Approved",G250&gt;=E250),"WAIVED - CURRENT",IF(K250=0,"PAID - CURRENT",IF(J250&gt;0,"PARTIAL","PENDING"))))</x:f>
      </x:c>
      <x:c r="M250" s="132"/>
      <x:c r="N250" s="131"/>
      <x:c r="O250" s="15" t="str">
        <x:f>IF(A250="","",IF(AND(D250="Active",OR(L250="PAID - CURRENT",L250="WAIVED - CURRENT")),"YES","NO"))</x:f>
      </x:c>
      <x:c r="P250" s="132"/>
      <x:c r="Q250" s="130"/>
      <x:c r="R250" s="159"/>
      <x:c r="S250" s="131"/>
    </x:row>
    <x:row r="251">
      <x:c r="A251" s="132"/>
      <x:c r="B251" s="130"/>
      <x:c r="C251" s="130"/>
      <x:c r="D251" s="131"/>
      <x:c r="E251" s="148" t="str">
        <x:f>IF(A251="","",'Assumptions'!$B$6)</x:f>
      </x:c>
      <x:c r="F251" s="132"/>
      <x:c r="G251" s="134"/>
      <x:c r="H251" s="103" t="str">
        <x:f>IF(A251="","",MAX(0,E251-G251))</x:f>
      </x:c>
      <x:c r="I251" s="129"/>
      <x:c r="J251" s="134"/>
      <x:c r="K251" s="103" t="str">
        <x:f>IF(A251="","",MAX(0,H251-J251))</x:f>
      </x:c>
      <x:c r="L251" s="15" t="str">
        <x:f>IF(A251="","",IF(AND(F251="Approved",G251&gt;=E251),"WAIVED - CURRENT",IF(K251=0,"PAID - CURRENT",IF(J251&gt;0,"PARTIAL","PENDING"))))</x:f>
      </x:c>
      <x:c r="M251" s="132"/>
      <x:c r="N251" s="131"/>
      <x:c r="O251" s="15" t="str">
        <x:f>IF(A251="","",IF(AND(D251="Active",OR(L251="PAID - CURRENT",L251="WAIVED - CURRENT")),"YES","NO"))</x:f>
      </x:c>
      <x:c r="P251" s="132"/>
      <x:c r="Q251" s="130"/>
      <x:c r="R251" s="159"/>
      <x:c r="S251" s="131"/>
    </x:row>
    <x:row r="252">
      <x:c r="A252" s="132"/>
      <x:c r="B252" s="130"/>
      <x:c r="C252" s="130"/>
      <x:c r="D252" s="131"/>
      <x:c r="E252" s="148" t="str">
        <x:f>IF(A252="","",'Assumptions'!$B$6)</x:f>
      </x:c>
      <x:c r="F252" s="132"/>
      <x:c r="G252" s="134"/>
      <x:c r="H252" s="103" t="str">
        <x:f>IF(A252="","",MAX(0,E252-G252))</x:f>
      </x:c>
      <x:c r="I252" s="129"/>
      <x:c r="J252" s="134"/>
      <x:c r="K252" s="103" t="str">
        <x:f>IF(A252="","",MAX(0,H252-J252))</x:f>
      </x:c>
      <x:c r="L252" s="15" t="str">
        <x:f>IF(A252="","",IF(AND(F252="Approved",G252&gt;=E252),"WAIVED - CURRENT",IF(K252=0,"PAID - CURRENT",IF(J252&gt;0,"PARTIAL","PENDING"))))</x:f>
      </x:c>
      <x:c r="M252" s="132"/>
      <x:c r="N252" s="131"/>
      <x:c r="O252" s="15" t="str">
        <x:f>IF(A252="","",IF(AND(D252="Active",OR(L252="PAID - CURRENT",L252="WAIVED - CURRENT")),"YES","NO"))</x:f>
      </x:c>
      <x:c r="P252" s="132"/>
      <x:c r="Q252" s="130"/>
      <x:c r="R252" s="159"/>
      <x:c r="S252" s="131"/>
    </x:row>
    <x:row r="253">
      <x:c r="A253" s="132"/>
      <x:c r="B253" s="130"/>
      <x:c r="C253" s="130"/>
      <x:c r="D253" s="131"/>
      <x:c r="E253" s="148" t="str">
        <x:f>IF(A253="","",'Assumptions'!$B$6)</x:f>
      </x:c>
      <x:c r="F253" s="132"/>
      <x:c r="G253" s="134"/>
      <x:c r="H253" s="103" t="str">
        <x:f>IF(A253="","",MAX(0,E253-G253))</x:f>
      </x:c>
      <x:c r="I253" s="129"/>
      <x:c r="J253" s="134"/>
      <x:c r="K253" s="103" t="str">
        <x:f>IF(A253="","",MAX(0,H253-J253))</x:f>
      </x:c>
      <x:c r="L253" s="15" t="str">
        <x:f>IF(A253="","",IF(AND(F253="Approved",G253&gt;=E253),"WAIVED - CURRENT",IF(K253=0,"PAID - CURRENT",IF(J253&gt;0,"PARTIAL","PENDING"))))</x:f>
      </x:c>
      <x:c r="M253" s="132"/>
      <x:c r="N253" s="131"/>
      <x:c r="O253" s="15" t="str">
        <x:f>IF(A253="","",IF(AND(D253="Active",OR(L253="PAID - CURRENT",L253="WAIVED - CURRENT")),"YES","NO"))</x:f>
      </x:c>
      <x:c r="P253" s="132"/>
      <x:c r="Q253" s="130"/>
      <x:c r="R253" s="159"/>
      <x:c r="S253" s="131"/>
    </x:row>
    <x:row r="254">
      <x:c r="A254" s="132"/>
      <x:c r="B254" s="130"/>
      <x:c r="C254" s="130"/>
      <x:c r="D254" s="131"/>
      <x:c r="E254" s="148" t="str">
        <x:f>IF(A254="","",'Assumptions'!$B$6)</x:f>
      </x:c>
      <x:c r="F254" s="132"/>
      <x:c r="G254" s="134"/>
      <x:c r="H254" s="103" t="str">
        <x:f>IF(A254="","",MAX(0,E254-G254))</x:f>
      </x:c>
      <x:c r="I254" s="129"/>
      <x:c r="J254" s="134"/>
      <x:c r="K254" s="103" t="str">
        <x:f>IF(A254="","",MAX(0,H254-J254))</x:f>
      </x:c>
      <x:c r="L254" s="15" t="str">
        <x:f>IF(A254="","",IF(AND(F254="Approved",G254&gt;=E254),"WAIVED - CURRENT",IF(K254=0,"PAID - CURRENT",IF(J254&gt;0,"PARTIAL","PENDING"))))</x:f>
      </x:c>
      <x:c r="M254" s="132"/>
      <x:c r="N254" s="131"/>
      <x:c r="O254" s="15" t="str">
        <x:f>IF(A254="","",IF(AND(D254="Active",OR(L254="PAID - CURRENT",L254="WAIVED - CURRENT")),"YES","NO"))</x:f>
      </x:c>
      <x:c r="P254" s="132"/>
      <x:c r="Q254" s="130"/>
      <x:c r="R254" s="159"/>
      <x:c r="S254" s="131"/>
    </x:row>
    <x:row r="255">
      <x:c r="A255" s="132"/>
      <x:c r="B255" s="130"/>
      <x:c r="C255" s="130"/>
      <x:c r="D255" s="131"/>
      <x:c r="E255" s="148" t="str">
        <x:f>IF(A255="","",'Assumptions'!$B$6)</x:f>
      </x:c>
      <x:c r="F255" s="132"/>
      <x:c r="G255" s="134"/>
      <x:c r="H255" s="103" t="str">
        <x:f>IF(A255="","",MAX(0,E255-G255))</x:f>
      </x:c>
      <x:c r="I255" s="129"/>
      <x:c r="J255" s="134"/>
      <x:c r="K255" s="103" t="str">
        <x:f>IF(A255="","",MAX(0,H255-J255))</x:f>
      </x:c>
      <x:c r="L255" s="15" t="str">
        <x:f>IF(A255="","",IF(AND(F255="Approved",G255&gt;=E255),"WAIVED - CURRENT",IF(K255=0,"PAID - CURRENT",IF(J255&gt;0,"PARTIAL","PENDING"))))</x:f>
      </x:c>
      <x:c r="M255" s="132"/>
      <x:c r="N255" s="131"/>
      <x:c r="O255" s="15" t="str">
        <x:f>IF(A255="","",IF(AND(D255="Active",OR(L255="PAID - CURRENT",L255="WAIVED - CURRENT")),"YES","NO"))</x:f>
      </x:c>
      <x:c r="P255" s="132"/>
      <x:c r="Q255" s="130"/>
      <x:c r="R255" s="159"/>
      <x:c r="S255" s="131"/>
    </x:row>
    <x:row r="256">
      <x:c r="A256" s="132"/>
      <x:c r="B256" s="130"/>
      <x:c r="C256" s="130"/>
      <x:c r="D256" s="131"/>
      <x:c r="E256" s="148" t="str">
        <x:f>IF(A256="","",'Assumptions'!$B$6)</x:f>
      </x:c>
      <x:c r="F256" s="132"/>
      <x:c r="G256" s="134"/>
      <x:c r="H256" s="103" t="str">
        <x:f>IF(A256="","",MAX(0,E256-G256))</x:f>
      </x:c>
      <x:c r="I256" s="129"/>
      <x:c r="J256" s="134"/>
      <x:c r="K256" s="103" t="str">
        <x:f>IF(A256="","",MAX(0,H256-J256))</x:f>
      </x:c>
      <x:c r="L256" s="15" t="str">
        <x:f>IF(A256="","",IF(AND(F256="Approved",G256&gt;=E256),"WAIVED - CURRENT",IF(K256=0,"PAID - CURRENT",IF(J256&gt;0,"PARTIAL","PENDING"))))</x:f>
      </x:c>
      <x:c r="M256" s="132"/>
      <x:c r="N256" s="131"/>
      <x:c r="O256" s="15" t="str">
        <x:f>IF(A256="","",IF(AND(D256="Active",OR(L256="PAID - CURRENT",L256="WAIVED - CURRENT")),"YES","NO"))</x:f>
      </x:c>
      <x:c r="P256" s="132"/>
      <x:c r="Q256" s="130"/>
      <x:c r="R256" s="159"/>
      <x:c r="S256" s="131"/>
    </x:row>
    <x:row r="257">
      <x:c r="A257" s="132"/>
      <x:c r="B257" s="130"/>
      <x:c r="C257" s="130"/>
      <x:c r="D257" s="131"/>
      <x:c r="E257" s="148" t="str">
        <x:f>IF(A257="","",'Assumptions'!$B$6)</x:f>
      </x:c>
      <x:c r="F257" s="132"/>
      <x:c r="G257" s="134"/>
      <x:c r="H257" s="103" t="str">
        <x:f>IF(A257="","",MAX(0,E257-G257))</x:f>
      </x:c>
      <x:c r="I257" s="129"/>
      <x:c r="J257" s="134"/>
      <x:c r="K257" s="103" t="str">
        <x:f>IF(A257="","",MAX(0,H257-J257))</x:f>
      </x:c>
      <x:c r="L257" s="15" t="str">
        <x:f>IF(A257="","",IF(AND(F257="Approved",G257&gt;=E257),"WAIVED - CURRENT",IF(K257=0,"PAID - CURRENT",IF(J257&gt;0,"PARTIAL","PENDING"))))</x:f>
      </x:c>
      <x:c r="M257" s="132"/>
      <x:c r="N257" s="131"/>
      <x:c r="O257" s="15" t="str">
        <x:f>IF(A257="","",IF(AND(D257="Active",OR(L257="PAID - CURRENT",L257="WAIVED - CURRENT")),"YES","NO"))</x:f>
      </x:c>
      <x:c r="P257" s="132"/>
      <x:c r="Q257" s="130"/>
      <x:c r="R257" s="159"/>
      <x:c r="S257" s="131"/>
    </x:row>
    <x:row r="258">
      <x:c r="A258" s="132"/>
      <x:c r="B258" s="130"/>
      <x:c r="C258" s="130"/>
      <x:c r="D258" s="131"/>
      <x:c r="E258" s="148" t="str">
        <x:f>IF(A258="","",'Assumptions'!$B$6)</x:f>
      </x:c>
      <x:c r="F258" s="132"/>
      <x:c r="G258" s="134"/>
      <x:c r="H258" s="103" t="str">
        <x:f>IF(A258="","",MAX(0,E258-G258))</x:f>
      </x:c>
      <x:c r="I258" s="129"/>
      <x:c r="J258" s="134"/>
      <x:c r="K258" s="103" t="str">
        <x:f>IF(A258="","",MAX(0,H258-J258))</x:f>
      </x:c>
      <x:c r="L258" s="15" t="str">
        <x:f>IF(A258="","",IF(AND(F258="Approved",G258&gt;=E258),"WAIVED - CURRENT",IF(K258=0,"PAID - CURRENT",IF(J258&gt;0,"PARTIAL","PENDING"))))</x:f>
      </x:c>
      <x:c r="M258" s="132"/>
      <x:c r="N258" s="131"/>
      <x:c r="O258" s="15" t="str">
        <x:f>IF(A258="","",IF(AND(D258="Active",OR(L258="PAID - CURRENT",L258="WAIVED - CURRENT")),"YES","NO"))</x:f>
      </x:c>
      <x:c r="P258" s="132"/>
      <x:c r="Q258" s="130"/>
      <x:c r="R258" s="159"/>
      <x:c r="S258" s="131"/>
    </x:row>
    <x:row r="259">
      <x:c r="A259" s="132"/>
      <x:c r="B259" s="130"/>
      <x:c r="C259" s="130"/>
      <x:c r="D259" s="131"/>
      <x:c r="E259" s="148" t="str">
        <x:f>IF(A259="","",'Assumptions'!$B$6)</x:f>
      </x:c>
      <x:c r="F259" s="132"/>
      <x:c r="G259" s="134"/>
      <x:c r="H259" s="103" t="str">
        <x:f>IF(A259="","",MAX(0,E259-G259))</x:f>
      </x:c>
      <x:c r="I259" s="129"/>
      <x:c r="J259" s="134"/>
      <x:c r="K259" s="103" t="str">
        <x:f>IF(A259="","",MAX(0,H259-J259))</x:f>
      </x:c>
      <x:c r="L259" s="15" t="str">
        <x:f>IF(A259="","",IF(AND(F259="Approved",G259&gt;=E259),"WAIVED - CURRENT",IF(K259=0,"PAID - CURRENT",IF(J259&gt;0,"PARTIAL","PENDING"))))</x:f>
      </x:c>
      <x:c r="M259" s="132"/>
      <x:c r="N259" s="131"/>
      <x:c r="O259" s="15" t="str">
        <x:f>IF(A259="","",IF(AND(D259="Active",OR(L259="PAID - CURRENT",L259="WAIVED - CURRENT")),"YES","NO"))</x:f>
      </x:c>
      <x:c r="P259" s="132"/>
      <x:c r="Q259" s="130"/>
      <x:c r="R259" s="159"/>
      <x:c r="S259" s="131"/>
    </x:row>
    <x:row r="260">
      <x:c r="A260" s="132"/>
      <x:c r="B260" s="130"/>
      <x:c r="C260" s="130"/>
      <x:c r="D260" s="131"/>
      <x:c r="E260" s="148" t="str">
        <x:f>IF(A260="","",'Assumptions'!$B$6)</x:f>
      </x:c>
      <x:c r="F260" s="132"/>
      <x:c r="G260" s="134"/>
      <x:c r="H260" s="103" t="str">
        <x:f>IF(A260="","",MAX(0,E260-G260))</x:f>
      </x:c>
      <x:c r="I260" s="129"/>
      <x:c r="J260" s="134"/>
      <x:c r="K260" s="103" t="str">
        <x:f>IF(A260="","",MAX(0,H260-J260))</x:f>
      </x:c>
      <x:c r="L260" s="15" t="str">
        <x:f>IF(A260="","",IF(AND(F260="Approved",G260&gt;=E260),"WAIVED - CURRENT",IF(K260=0,"PAID - CURRENT",IF(J260&gt;0,"PARTIAL","PENDING"))))</x:f>
      </x:c>
      <x:c r="M260" s="132"/>
      <x:c r="N260" s="131"/>
      <x:c r="O260" s="15" t="str">
        <x:f>IF(A260="","",IF(AND(D260="Active",OR(L260="PAID - CURRENT",L260="WAIVED - CURRENT")),"YES","NO"))</x:f>
      </x:c>
      <x:c r="P260" s="132"/>
      <x:c r="Q260" s="130"/>
      <x:c r="R260" s="159"/>
      <x:c r="S260" s="131"/>
    </x:row>
    <x:row r="261">
      <x:c r="A261" s="132"/>
      <x:c r="B261" s="130"/>
      <x:c r="C261" s="130"/>
      <x:c r="D261" s="131"/>
      <x:c r="E261" s="148" t="str">
        <x:f>IF(A261="","",'Assumptions'!$B$6)</x:f>
      </x:c>
      <x:c r="F261" s="132"/>
      <x:c r="G261" s="134"/>
      <x:c r="H261" s="103" t="str">
        <x:f>IF(A261="","",MAX(0,E261-G261))</x:f>
      </x:c>
      <x:c r="I261" s="129"/>
      <x:c r="J261" s="134"/>
      <x:c r="K261" s="103" t="str">
        <x:f>IF(A261="","",MAX(0,H261-J261))</x:f>
      </x:c>
      <x:c r="L261" s="15" t="str">
        <x:f>IF(A261="","",IF(AND(F261="Approved",G261&gt;=E261),"WAIVED - CURRENT",IF(K261=0,"PAID - CURRENT",IF(J261&gt;0,"PARTIAL","PENDING"))))</x:f>
      </x:c>
      <x:c r="M261" s="132"/>
      <x:c r="N261" s="131"/>
      <x:c r="O261" s="15" t="str">
        <x:f>IF(A261="","",IF(AND(D261="Active",OR(L261="PAID - CURRENT",L261="WAIVED - CURRENT")),"YES","NO"))</x:f>
      </x:c>
      <x:c r="P261" s="132"/>
      <x:c r="Q261" s="130"/>
      <x:c r="R261" s="159"/>
      <x:c r="S261" s="131"/>
    </x:row>
    <x:row r="262">
      <x:c r="A262" s="132"/>
      <x:c r="B262" s="130"/>
      <x:c r="C262" s="130"/>
      <x:c r="D262" s="131"/>
      <x:c r="E262" s="148" t="str">
        <x:f>IF(A262="","",'Assumptions'!$B$6)</x:f>
      </x:c>
      <x:c r="F262" s="132"/>
      <x:c r="G262" s="134"/>
      <x:c r="H262" s="103" t="str">
        <x:f>IF(A262="","",MAX(0,E262-G262))</x:f>
      </x:c>
      <x:c r="I262" s="129"/>
      <x:c r="J262" s="134"/>
      <x:c r="K262" s="103" t="str">
        <x:f>IF(A262="","",MAX(0,H262-J262))</x:f>
      </x:c>
      <x:c r="L262" s="15" t="str">
        <x:f>IF(A262="","",IF(AND(F262="Approved",G262&gt;=E262),"WAIVED - CURRENT",IF(K262=0,"PAID - CURRENT",IF(J262&gt;0,"PARTIAL","PENDING"))))</x:f>
      </x:c>
      <x:c r="M262" s="132"/>
      <x:c r="N262" s="131"/>
      <x:c r="O262" s="15" t="str">
        <x:f>IF(A262="","",IF(AND(D262="Active",OR(L262="PAID - CURRENT",L262="WAIVED - CURRENT")),"YES","NO"))</x:f>
      </x:c>
      <x:c r="P262" s="132"/>
      <x:c r="Q262" s="130"/>
      <x:c r="R262" s="159"/>
      <x:c r="S262" s="131"/>
    </x:row>
    <x:row r="263">
      <x:c r="A263" s="132"/>
      <x:c r="B263" s="130"/>
      <x:c r="C263" s="130"/>
      <x:c r="D263" s="131"/>
      <x:c r="E263" s="148" t="str">
        <x:f>IF(A263="","",'Assumptions'!$B$6)</x:f>
      </x:c>
      <x:c r="F263" s="132"/>
      <x:c r="G263" s="134"/>
      <x:c r="H263" s="103" t="str">
        <x:f>IF(A263="","",MAX(0,E263-G263))</x:f>
      </x:c>
      <x:c r="I263" s="129"/>
      <x:c r="J263" s="134"/>
      <x:c r="K263" s="103" t="str">
        <x:f>IF(A263="","",MAX(0,H263-J263))</x:f>
      </x:c>
      <x:c r="L263" s="15" t="str">
        <x:f>IF(A263="","",IF(AND(F263="Approved",G263&gt;=E263),"WAIVED - CURRENT",IF(K263=0,"PAID - CURRENT",IF(J263&gt;0,"PARTIAL","PENDING"))))</x:f>
      </x:c>
      <x:c r="M263" s="132"/>
      <x:c r="N263" s="131"/>
      <x:c r="O263" s="15" t="str">
        <x:f>IF(A263="","",IF(AND(D263="Active",OR(L263="PAID - CURRENT",L263="WAIVED - CURRENT")),"YES","NO"))</x:f>
      </x:c>
      <x:c r="P263" s="132"/>
      <x:c r="Q263" s="130"/>
      <x:c r="R263" s="159"/>
      <x:c r="S263" s="131"/>
    </x:row>
    <x:row r="264">
      <x:c r="A264" s="132"/>
      <x:c r="B264" s="130"/>
      <x:c r="C264" s="130"/>
      <x:c r="D264" s="131"/>
      <x:c r="E264" s="148" t="str">
        <x:f>IF(A264="","",'Assumptions'!$B$6)</x:f>
      </x:c>
      <x:c r="F264" s="132"/>
      <x:c r="G264" s="134"/>
      <x:c r="H264" s="103" t="str">
        <x:f>IF(A264="","",MAX(0,E264-G264))</x:f>
      </x:c>
      <x:c r="I264" s="129"/>
      <x:c r="J264" s="134"/>
      <x:c r="K264" s="103" t="str">
        <x:f>IF(A264="","",MAX(0,H264-J264))</x:f>
      </x:c>
      <x:c r="L264" s="15" t="str">
        <x:f>IF(A264="","",IF(AND(F264="Approved",G264&gt;=E264),"WAIVED - CURRENT",IF(K264=0,"PAID - CURRENT",IF(J264&gt;0,"PARTIAL","PENDING"))))</x:f>
      </x:c>
      <x:c r="M264" s="132"/>
      <x:c r="N264" s="131"/>
      <x:c r="O264" s="15" t="str">
        <x:f>IF(A264="","",IF(AND(D264="Active",OR(L264="PAID - CURRENT",L264="WAIVED - CURRENT")),"YES","NO"))</x:f>
      </x:c>
      <x:c r="P264" s="132"/>
      <x:c r="Q264" s="130"/>
      <x:c r="R264" s="159"/>
      <x:c r="S264" s="131"/>
    </x:row>
    <x:row r="265">
      <x:c r="A265" s="132"/>
      <x:c r="B265" s="130"/>
      <x:c r="C265" s="130"/>
      <x:c r="D265" s="131"/>
      <x:c r="E265" s="148" t="str">
        <x:f>IF(A265="","",'Assumptions'!$B$6)</x:f>
      </x:c>
      <x:c r="F265" s="132"/>
      <x:c r="G265" s="134"/>
      <x:c r="H265" s="103" t="str">
        <x:f>IF(A265="","",MAX(0,E265-G265))</x:f>
      </x:c>
      <x:c r="I265" s="129"/>
      <x:c r="J265" s="134"/>
      <x:c r="K265" s="103" t="str">
        <x:f>IF(A265="","",MAX(0,H265-J265))</x:f>
      </x:c>
      <x:c r="L265" s="15" t="str">
        <x:f>IF(A265="","",IF(AND(F265="Approved",G265&gt;=E265),"WAIVED - CURRENT",IF(K265=0,"PAID - CURRENT",IF(J265&gt;0,"PARTIAL","PENDING"))))</x:f>
      </x:c>
      <x:c r="M265" s="132"/>
      <x:c r="N265" s="131"/>
      <x:c r="O265" s="15" t="str">
        <x:f>IF(A265="","",IF(AND(D265="Active",OR(L265="PAID - CURRENT",L265="WAIVED - CURRENT")),"YES","NO"))</x:f>
      </x:c>
      <x:c r="P265" s="132"/>
      <x:c r="Q265" s="130"/>
      <x:c r="R265" s="159"/>
      <x:c r="S265" s="131"/>
    </x:row>
    <x:row r="266">
      <x:c r="A266" s="132"/>
      <x:c r="B266" s="130"/>
      <x:c r="C266" s="130"/>
      <x:c r="D266" s="131"/>
      <x:c r="E266" s="148" t="str">
        <x:f>IF(A266="","",'Assumptions'!$B$6)</x:f>
      </x:c>
      <x:c r="F266" s="132"/>
      <x:c r="G266" s="134"/>
      <x:c r="H266" s="103" t="str">
        <x:f>IF(A266="","",MAX(0,E266-G266))</x:f>
      </x:c>
      <x:c r="I266" s="129"/>
      <x:c r="J266" s="134"/>
      <x:c r="K266" s="103" t="str">
        <x:f>IF(A266="","",MAX(0,H266-J266))</x:f>
      </x:c>
      <x:c r="L266" s="15" t="str">
        <x:f>IF(A266="","",IF(AND(F266="Approved",G266&gt;=E266),"WAIVED - CURRENT",IF(K266=0,"PAID - CURRENT",IF(J266&gt;0,"PARTIAL","PENDING"))))</x:f>
      </x:c>
      <x:c r="M266" s="132"/>
      <x:c r="N266" s="131"/>
      <x:c r="O266" s="15" t="str">
        <x:f>IF(A266="","",IF(AND(D266="Active",OR(L266="PAID - CURRENT",L266="WAIVED - CURRENT")),"YES","NO"))</x:f>
      </x:c>
      <x:c r="P266" s="132"/>
      <x:c r="Q266" s="130"/>
      <x:c r="R266" s="159"/>
      <x:c r="S266" s="131"/>
    </x:row>
    <x:row r="267">
      <x:c r="A267" s="132"/>
      <x:c r="B267" s="130"/>
      <x:c r="C267" s="130"/>
      <x:c r="D267" s="131"/>
      <x:c r="E267" s="148" t="str">
        <x:f>IF(A267="","",'Assumptions'!$B$6)</x:f>
      </x:c>
      <x:c r="F267" s="132"/>
      <x:c r="G267" s="134"/>
      <x:c r="H267" s="103" t="str">
        <x:f>IF(A267="","",MAX(0,E267-G267))</x:f>
      </x:c>
      <x:c r="I267" s="129"/>
      <x:c r="J267" s="134"/>
      <x:c r="K267" s="103" t="str">
        <x:f>IF(A267="","",MAX(0,H267-J267))</x:f>
      </x:c>
      <x:c r="L267" s="15" t="str">
        <x:f>IF(A267="","",IF(AND(F267="Approved",G267&gt;=E267),"WAIVED - CURRENT",IF(K267=0,"PAID - CURRENT",IF(J267&gt;0,"PARTIAL","PENDING"))))</x:f>
      </x:c>
      <x:c r="M267" s="132"/>
      <x:c r="N267" s="131"/>
      <x:c r="O267" s="15" t="str">
        <x:f>IF(A267="","",IF(AND(D267="Active",OR(L267="PAID - CURRENT",L267="WAIVED - CURRENT")),"YES","NO"))</x:f>
      </x:c>
      <x:c r="P267" s="132"/>
      <x:c r="Q267" s="130"/>
      <x:c r="R267" s="159"/>
      <x:c r="S267" s="131"/>
    </x:row>
    <x:row r="268">
      <x:c r="A268" s="132"/>
      <x:c r="B268" s="130"/>
      <x:c r="C268" s="130"/>
      <x:c r="D268" s="131"/>
      <x:c r="E268" s="148" t="str">
        <x:f>IF(A268="","",'Assumptions'!$B$6)</x:f>
      </x:c>
      <x:c r="F268" s="132"/>
      <x:c r="G268" s="134"/>
      <x:c r="H268" s="103" t="str">
        <x:f>IF(A268="","",MAX(0,E268-G268))</x:f>
      </x:c>
      <x:c r="I268" s="129"/>
      <x:c r="J268" s="134"/>
      <x:c r="K268" s="103" t="str">
        <x:f>IF(A268="","",MAX(0,H268-J268))</x:f>
      </x:c>
      <x:c r="L268" s="15" t="str">
        <x:f>IF(A268="","",IF(AND(F268="Approved",G268&gt;=E268),"WAIVED - CURRENT",IF(K268=0,"PAID - CURRENT",IF(J268&gt;0,"PARTIAL","PENDING"))))</x:f>
      </x:c>
      <x:c r="M268" s="132"/>
      <x:c r="N268" s="131"/>
      <x:c r="O268" s="15" t="str">
        <x:f>IF(A268="","",IF(AND(D268="Active",OR(L268="PAID - CURRENT",L268="WAIVED - CURRENT")),"YES","NO"))</x:f>
      </x:c>
      <x:c r="P268" s="132"/>
      <x:c r="Q268" s="130"/>
      <x:c r="R268" s="159"/>
      <x:c r="S268" s="131"/>
    </x:row>
    <x:row r="269">
      <x:c r="A269" s="132"/>
      <x:c r="B269" s="130"/>
      <x:c r="C269" s="130"/>
      <x:c r="D269" s="131"/>
      <x:c r="E269" s="148" t="str">
        <x:f>IF(A269="","",'Assumptions'!$B$6)</x:f>
      </x:c>
      <x:c r="F269" s="132"/>
      <x:c r="G269" s="134"/>
      <x:c r="H269" s="103" t="str">
        <x:f>IF(A269="","",MAX(0,E269-G269))</x:f>
      </x:c>
      <x:c r="I269" s="129"/>
      <x:c r="J269" s="134"/>
      <x:c r="K269" s="103" t="str">
        <x:f>IF(A269="","",MAX(0,H269-J269))</x:f>
      </x:c>
      <x:c r="L269" s="15" t="str">
        <x:f>IF(A269="","",IF(AND(F269="Approved",G269&gt;=E269),"WAIVED - CURRENT",IF(K269=0,"PAID - CURRENT",IF(J269&gt;0,"PARTIAL","PENDING"))))</x:f>
      </x:c>
      <x:c r="M269" s="132"/>
      <x:c r="N269" s="131"/>
      <x:c r="O269" s="15" t="str">
        <x:f>IF(A269="","",IF(AND(D269="Active",OR(L269="PAID - CURRENT",L269="WAIVED - CURRENT")),"YES","NO"))</x:f>
      </x:c>
      <x:c r="P269" s="132"/>
      <x:c r="Q269" s="130"/>
      <x:c r="R269" s="159"/>
      <x:c r="S269" s="131"/>
    </x:row>
    <x:row r="270">
      <x:c r="A270" s="132"/>
      <x:c r="B270" s="130"/>
      <x:c r="C270" s="130"/>
      <x:c r="D270" s="131"/>
      <x:c r="E270" s="148" t="str">
        <x:f>IF(A270="","",'Assumptions'!$B$6)</x:f>
      </x:c>
      <x:c r="F270" s="132"/>
      <x:c r="G270" s="134"/>
      <x:c r="H270" s="103" t="str">
        <x:f>IF(A270="","",MAX(0,E270-G270))</x:f>
      </x:c>
      <x:c r="I270" s="129"/>
      <x:c r="J270" s="134"/>
      <x:c r="K270" s="103" t="str">
        <x:f>IF(A270="","",MAX(0,H270-J270))</x:f>
      </x:c>
      <x:c r="L270" s="15" t="str">
        <x:f>IF(A270="","",IF(AND(F270="Approved",G270&gt;=E270),"WAIVED - CURRENT",IF(K270=0,"PAID - CURRENT",IF(J270&gt;0,"PARTIAL","PENDING"))))</x:f>
      </x:c>
      <x:c r="M270" s="132"/>
      <x:c r="N270" s="131"/>
      <x:c r="O270" s="15" t="str">
        <x:f>IF(A270="","",IF(AND(D270="Active",OR(L270="PAID - CURRENT",L270="WAIVED - CURRENT")),"YES","NO"))</x:f>
      </x:c>
      <x:c r="P270" s="132"/>
      <x:c r="Q270" s="130"/>
      <x:c r="R270" s="159"/>
      <x:c r="S270" s="131"/>
    </x:row>
    <x:row r="271">
      <x:c r="A271" s="132"/>
      <x:c r="B271" s="130"/>
      <x:c r="C271" s="130"/>
      <x:c r="D271" s="131"/>
      <x:c r="E271" s="148" t="str">
        <x:f>IF(A271="","",'Assumptions'!$B$6)</x:f>
      </x:c>
      <x:c r="F271" s="132"/>
      <x:c r="G271" s="134"/>
      <x:c r="H271" s="103" t="str">
        <x:f>IF(A271="","",MAX(0,E271-G271))</x:f>
      </x:c>
      <x:c r="I271" s="129"/>
      <x:c r="J271" s="134"/>
      <x:c r="K271" s="103" t="str">
        <x:f>IF(A271="","",MAX(0,H271-J271))</x:f>
      </x:c>
      <x:c r="L271" s="15" t="str">
        <x:f>IF(A271="","",IF(AND(F271="Approved",G271&gt;=E271),"WAIVED - CURRENT",IF(K271=0,"PAID - CURRENT",IF(J271&gt;0,"PARTIAL","PENDING"))))</x:f>
      </x:c>
      <x:c r="M271" s="132"/>
      <x:c r="N271" s="131"/>
      <x:c r="O271" s="15" t="str">
        <x:f>IF(A271="","",IF(AND(D271="Active",OR(L271="PAID - CURRENT",L271="WAIVED - CURRENT")),"YES","NO"))</x:f>
      </x:c>
      <x:c r="P271" s="132"/>
      <x:c r="Q271" s="130"/>
      <x:c r="R271" s="159"/>
      <x:c r="S271" s="131"/>
    </x:row>
    <x:row r="272">
      <x:c r="A272" s="132"/>
      <x:c r="B272" s="130"/>
      <x:c r="C272" s="130"/>
      <x:c r="D272" s="131"/>
      <x:c r="E272" s="148" t="str">
        <x:f>IF(A272="","",'Assumptions'!$B$6)</x:f>
      </x:c>
      <x:c r="F272" s="132"/>
      <x:c r="G272" s="134"/>
      <x:c r="H272" s="103" t="str">
        <x:f>IF(A272="","",MAX(0,E272-G272))</x:f>
      </x:c>
      <x:c r="I272" s="129"/>
      <x:c r="J272" s="134"/>
      <x:c r="K272" s="103" t="str">
        <x:f>IF(A272="","",MAX(0,H272-J272))</x:f>
      </x:c>
      <x:c r="L272" s="15" t="str">
        <x:f>IF(A272="","",IF(AND(F272="Approved",G272&gt;=E272),"WAIVED - CURRENT",IF(K272=0,"PAID - CURRENT",IF(J272&gt;0,"PARTIAL","PENDING"))))</x:f>
      </x:c>
      <x:c r="M272" s="132"/>
      <x:c r="N272" s="131"/>
      <x:c r="O272" s="15" t="str">
        <x:f>IF(A272="","",IF(AND(D272="Active",OR(L272="PAID - CURRENT",L272="WAIVED - CURRENT")),"YES","NO"))</x:f>
      </x:c>
      <x:c r="P272" s="132"/>
      <x:c r="Q272" s="130"/>
      <x:c r="R272" s="159"/>
      <x:c r="S272" s="131"/>
    </x:row>
    <x:row r="273">
      <x:c r="A273" s="132"/>
      <x:c r="B273" s="130"/>
      <x:c r="C273" s="130"/>
      <x:c r="D273" s="131"/>
      <x:c r="E273" s="148" t="str">
        <x:f>IF(A273="","",'Assumptions'!$B$6)</x:f>
      </x:c>
      <x:c r="F273" s="132"/>
      <x:c r="G273" s="134"/>
      <x:c r="H273" s="103" t="str">
        <x:f>IF(A273="","",MAX(0,E273-G273))</x:f>
      </x:c>
      <x:c r="I273" s="129"/>
      <x:c r="J273" s="134"/>
      <x:c r="K273" s="103" t="str">
        <x:f>IF(A273="","",MAX(0,H273-J273))</x:f>
      </x:c>
      <x:c r="L273" s="15" t="str">
        <x:f>IF(A273="","",IF(AND(F273="Approved",G273&gt;=E273),"WAIVED - CURRENT",IF(K273=0,"PAID - CURRENT",IF(J273&gt;0,"PARTIAL","PENDING"))))</x:f>
      </x:c>
      <x:c r="M273" s="132"/>
      <x:c r="N273" s="131"/>
      <x:c r="O273" s="15" t="str">
        <x:f>IF(A273="","",IF(AND(D273="Active",OR(L273="PAID - CURRENT",L273="WAIVED - CURRENT")),"YES","NO"))</x:f>
      </x:c>
      <x:c r="P273" s="132"/>
      <x:c r="Q273" s="130"/>
      <x:c r="R273" s="159"/>
      <x:c r="S273" s="131"/>
    </x:row>
    <x:row r="274">
      <x:c r="A274" s="132"/>
      <x:c r="B274" s="130"/>
      <x:c r="C274" s="130"/>
      <x:c r="D274" s="131"/>
      <x:c r="E274" s="148" t="str">
        <x:f>IF(A274="","",'Assumptions'!$B$6)</x:f>
      </x:c>
      <x:c r="F274" s="132"/>
      <x:c r="G274" s="134"/>
      <x:c r="H274" s="103" t="str">
        <x:f>IF(A274="","",MAX(0,E274-G274))</x:f>
      </x:c>
      <x:c r="I274" s="129"/>
      <x:c r="J274" s="134"/>
      <x:c r="K274" s="103" t="str">
        <x:f>IF(A274="","",MAX(0,H274-J274))</x:f>
      </x:c>
      <x:c r="L274" s="15" t="str">
        <x:f>IF(A274="","",IF(AND(F274="Approved",G274&gt;=E274),"WAIVED - CURRENT",IF(K274=0,"PAID - CURRENT",IF(J274&gt;0,"PARTIAL","PENDING"))))</x:f>
      </x:c>
      <x:c r="M274" s="132"/>
      <x:c r="N274" s="131"/>
      <x:c r="O274" s="15" t="str">
        <x:f>IF(A274="","",IF(AND(D274="Active",OR(L274="PAID - CURRENT",L274="WAIVED - CURRENT")),"YES","NO"))</x:f>
      </x:c>
      <x:c r="P274" s="132"/>
      <x:c r="Q274" s="130"/>
      <x:c r="R274" s="159"/>
      <x:c r="S274" s="131"/>
    </x:row>
    <x:row r="275">
      <x:c r="A275" s="132"/>
      <x:c r="B275" s="130"/>
      <x:c r="C275" s="130"/>
      <x:c r="D275" s="131"/>
      <x:c r="E275" s="148" t="str">
        <x:f>IF(A275="","",'Assumptions'!$B$6)</x:f>
      </x:c>
      <x:c r="F275" s="132"/>
      <x:c r="G275" s="134"/>
      <x:c r="H275" s="103" t="str">
        <x:f>IF(A275="","",MAX(0,E275-G275))</x:f>
      </x:c>
      <x:c r="I275" s="129"/>
      <x:c r="J275" s="134"/>
      <x:c r="K275" s="103" t="str">
        <x:f>IF(A275="","",MAX(0,H275-J275))</x:f>
      </x:c>
      <x:c r="L275" s="15" t="str">
        <x:f>IF(A275="","",IF(AND(F275="Approved",G275&gt;=E275),"WAIVED - CURRENT",IF(K275=0,"PAID - CURRENT",IF(J275&gt;0,"PARTIAL","PENDING"))))</x:f>
      </x:c>
      <x:c r="M275" s="132"/>
      <x:c r="N275" s="131"/>
      <x:c r="O275" s="15" t="str">
        <x:f>IF(A275="","",IF(AND(D275="Active",OR(L275="PAID - CURRENT",L275="WAIVED - CURRENT")),"YES","NO"))</x:f>
      </x:c>
      <x:c r="P275" s="132"/>
      <x:c r="Q275" s="130"/>
      <x:c r="R275" s="159"/>
      <x:c r="S275" s="131"/>
    </x:row>
    <x:row r="276">
      <x:c r="A276" s="132"/>
      <x:c r="B276" s="130"/>
      <x:c r="C276" s="130"/>
      <x:c r="D276" s="131"/>
      <x:c r="E276" s="148" t="str">
        <x:f>IF(A276="","",'Assumptions'!$B$6)</x:f>
      </x:c>
      <x:c r="F276" s="132"/>
      <x:c r="G276" s="134"/>
      <x:c r="H276" s="103" t="str">
        <x:f>IF(A276="","",MAX(0,E276-G276))</x:f>
      </x:c>
      <x:c r="I276" s="129"/>
      <x:c r="J276" s="134"/>
      <x:c r="K276" s="103" t="str">
        <x:f>IF(A276="","",MAX(0,H276-J276))</x:f>
      </x:c>
      <x:c r="L276" s="15" t="str">
        <x:f>IF(A276="","",IF(AND(F276="Approved",G276&gt;=E276),"WAIVED - CURRENT",IF(K276=0,"PAID - CURRENT",IF(J276&gt;0,"PARTIAL","PENDING"))))</x:f>
      </x:c>
      <x:c r="M276" s="132"/>
      <x:c r="N276" s="131"/>
      <x:c r="O276" s="15" t="str">
        <x:f>IF(A276="","",IF(AND(D276="Active",OR(L276="PAID - CURRENT",L276="WAIVED - CURRENT")),"YES","NO"))</x:f>
      </x:c>
      <x:c r="P276" s="132"/>
      <x:c r="Q276" s="130"/>
      <x:c r="R276" s="159"/>
      <x:c r="S276" s="131"/>
    </x:row>
    <x:row r="277">
      <x:c r="A277" s="132"/>
      <x:c r="B277" s="130"/>
      <x:c r="C277" s="130"/>
      <x:c r="D277" s="131"/>
      <x:c r="E277" s="148" t="str">
        <x:f>IF(A277="","",'Assumptions'!$B$6)</x:f>
      </x:c>
      <x:c r="F277" s="132"/>
      <x:c r="G277" s="134"/>
      <x:c r="H277" s="103" t="str">
        <x:f>IF(A277="","",MAX(0,E277-G277))</x:f>
      </x:c>
      <x:c r="I277" s="129"/>
      <x:c r="J277" s="134"/>
      <x:c r="K277" s="103" t="str">
        <x:f>IF(A277="","",MAX(0,H277-J277))</x:f>
      </x:c>
      <x:c r="L277" s="15" t="str">
        <x:f>IF(A277="","",IF(AND(F277="Approved",G277&gt;=E277),"WAIVED - CURRENT",IF(K277=0,"PAID - CURRENT",IF(J277&gt;0,"PARTIAL","PENDING"))))</x:f>
      </x:c>
      <x:c r="M277" s="132"/>
      <x:c r="N277" s="131"/>
      <x:c r="O277" s="15" t="str">
        <x:f>IF(A277="","",IF(AND(D277="Active",OR(L277="PAID - CURRENT",L277="WAIVED - CURRENT")),"YES","NO"))</x:f>
      </x:c>
      <x:c r="P277" s="132"/>
      <x:c r="Q277" s="130"/>
      <x:c r="R277" s="159"/>
      <x:c r="S277" s="131"/>
    </x:row>
    <x:row r="278">
      <x:c r="A278" s="132"/>
      <x:c r="B278" s="130"/>
      <x:c r="C278" s="130"/>
      <x:c r="D278" s="131"/>
      <x:c r="E278" s="148" t="str">
        <x:f>IF(A278="","",'Assumptions'!$B$6)</x:f>
      </x:c>
      <x:c r="F278" s="132"/>
      <x:c r="G278" s="134"/>
      <x:c r="H278" s="103" t="str">
        <x:f>IF(A278="","",MAX(0,E278-G278))</x:f>
      </x:c>
      <x:c r="I278" s="129"/>
      <x:c r="J278" s="134"/>
      <x:c r="K278" s="103" t="str">
        <x:f>IF(A278="","",MAX(0,H278-J278))</x:f>
      </x:c>
      <x:c r="L278" s="15" t="str">
        <x:f>IF(A278="","",IF(AND(F278="Approved",G278&gt;=E278),"WAIVED - CURRENT",IF(K278=0,"PAID - CURRENT",IF(J278&gt;0,"PARTIAL","PENDING"))))</x:f>
      </x:c>
      <x:c r="M278" s="132"/>
      <x:c r="N278" s="131"/>
      <x:c r="O278" s="15" t="str">
        <x:f>IF(A278="","",IF(AND(D278="Active",OR(L278="PAID - CURRENT",L278="WAIVED - CURRENT")),"YES","NO"))</x:f>
      </x:c>
      <x:c r="P278" s="132"/>
      <x:c r="Q278" s="130"/>
      <x:c r="R278" s="159"/>
      <x:c r="S278" s="131"/>
    </x:row>
    <x:row r="279">
      <x:c r="A279" s="132"/>
      <x:c r="B279" s="130"/>
      <x:c r="C279" s="130"/>
      <x:c r="D279" s="131"/>
      <x:c r="E279" s="148" t="str">
        <x:f>IF(A279="","",'Assumptions'!$B$6)</x:f>
      </x:c>
      <x:c r="F279" s="132"/>
      <x:c r="G279" s="134"/>
      <x:c r="H279" s="103" t="str">
        <x:f>IF(A279="","",MAX(0,E279-G279))</x:f>
      </x:c>
      <x:c r="I279" s="129"/>
      <x:c r="J279" s="134"/>
      <x:c r="K279" s="103" t="str">
        <x:f>IF(A279="","",MAX(0,H279-J279))</x:f>
      </x:c>
      <x:c r="L279" s="15" t="str">
        <x:f>IF(A279="","",IF(AND(F279="Approved",G279&gt;=E279),"WAIVED - CURRENT",IF(K279=0,"PAID - CURRENT",IF(J279&gt;0,"PARTIAL","PENDING"))))</x:f>
      </x:c>
      <x:c r="M279" s="132"/>
      <x:c r="N279" s="131"/>
      <x:c r="O279" s="15" t="str">
        <x:f>IF(A279="","",IF(AND(D279="Active",OR(L279="PAID - CURRENT",L279="WAIVED - CURRENT")),"YES","NO"))</x:f>
      </x:c>
      <x:c r="P279" s="132"/>
      <x:c r="Q279" s="130"/>
      <x:c r="R279" s="159"/>
      <x:c r="S279" s="131"/>
    </x:row>
    <x:row r="280">
      <x:c r="A280" s="132"/>
      <x:c r="B280" s="130"/>
      <x:c r="C280" s="130"/>
      <x:c r="D280" s="131"/>
      <x:c r="E280" s="148" t="str">
        <x:f>IF(A280="","",'Assumptions'!$B$6)</x:f>
      </x:c>
      <x:c r="F280" s="132"/>
      <x:c r="G280" s="134"/>
      <x:c r="H280" s="103" t="str">
        <x:f>IF(A280="","",MAX(0,E280-G280))</x:f>
      </x:c>
      <x:c r="I280" s="129"/>
      <x:c r="J280" s="134"/>
      <x:c r="K280" s="103" t="str">
        <x:f>IF(A280="","",MAX(0,H280-J280))</x:f>
      </x:c>
      <x:c r="L280" s="15" t="str">
        <x:f>IF(A280="","",IF(AND(F280="Approved",G280&gt;=E280),"WAIVED - CURRENT",IF(K280=0,"PAID - CURRENT",IF(J280&gt;0,"PARTIAL","PENDING"))))</x:f>
      </x:c>
      <x:c r="M280" s="132"/>
      <x:c r="N280" s="131"/>
      <x:c r="O280" s="15" t="str">
        <x:f>IF(A280="","",IF(AND(D280="Active",OR(L280="PAID - CURRENT",L280="WAIVED - CURRENT")),"YES","NO"))</x:f>
      </x:c>
      <x:c r="P280" s="132"/>
      <x:c r="Q280" s="130"/>
      <x:c r="R280" s="159"/>
      <x:c r="S280" s="131"/>
    </x:row>
    <x:row r="281">
      <x:c r="A281" s="132"/>
      <x:c r="B281" s="130"/>
      <x:c r="C281" s="130"/>
      <x:c r="D281" s="131"/>
      <x:c r="E281" s="148" t="str">
        <x:f>IF(A281="","",'Assumptions'!$B$6)</x:f>
      </x:c>
      <x:c r="F281" s="132"/>
      <x:c r="G281" s="134"/>
      <x:c r="H281" s="103" t="str">
        <x:f>IF(A281="","",MAX(0,E281-G281))</x:f>
      </x:c>
      <x:c r="I281" s="129"/>
      <x:c r="J281" s="134"/>
      <x:c r="K281" s="103" t="str">
        <x:f>IF(A281="","",MAX(0,H281-J281))</x:f>
      </x:c>
      <x:c r="L281" s="15" t="str">
        <x:f>IF(A281="","",IF(AND(F281="Approved",G281&gt;=E281),"WAIVED - CURRENT",IF(K281=0,"PAID - CURRENT",IF(J281&gt;0,"PARTIAL","PENDING"))))</x:f>
      </x:c>
      <x:c r="M281" s="132"/>
      <x:c r="N281" s="131"/>
      <x:c r="O281" s="15" t="str">
        <x:f>IF(A281="","",IF(AND(D281="Active",OR(L281="PAID - CURRENT",L281="WAIVED - CURRENT")),"YES","NO"))</x:f>
      </x:c>
      <x:c r="P281" s="132"/>
      <x:c r="Q281" s="130"/>
      <x:c r="R281" s="159"/>
      <x:c r="S281" s="131"/>
    </x:row>
    <x:row r="282">
      <x:c r="A282" s="132"/>
      <x:c r="B282" s="130"/>
      <x:c r="C282" s="130"/>
      <x:c r="D282" s="131"/>
      <x:c r="E282" s="148" t="str">
        <x:f>IF(A282="","",'Assumptions'!$B$6)</x:f>
      </x:c>
      <x:c r="F282" s="132"/>
      <x:c r="G282" s="134"/>
      <x:c r="H282" s="103" t="str">
        <x:f>IF(A282="","",MAX(0,E282-G282))</x:f>
      </x:c>
      <x:c r="I282" s="129"/>
      <x:c r="J282" s="134"/>
      <x:c r="K282" s="103" t="str">
        <x:f>IF(A282="","",MAX(0,H282-J282))</x:f>
      </x:c>
      <x:c r="L282" s="15" t="str">
        <x:f>IF(A282="","",IF(AND(F282="Approved",G282&gt;=E282),"WAIVED - CURRENT",IF(K282=0,"PAID - CURRENT",IF(J282&gt;0,"PARTIAL","PENDING"))))</x:f>
      </x:c>
      <x:c r="M282" s="132"/>
      <x:c r="N282" s="131"/>
      <x:c r="O282" s="15" t="str">
        <x:f>IF(A282="","",IF(AND(D282="Active",OR(L282="PAID - CURRENT",L282="WAIVED - CURRENT")),"YES","NO"))</x:f>
      </x:c>
      <x:c r="P282" s="132"/>
      <x:c r="Q282" s="130"/>
      <x:c r="R282" s="159"/>
      <x:c r="S282" s="131"/>
    </x:row>
    <x:row r="283">
      <x:c r="A283" s="132"/>
      <x:c r="B283" s="130"/>
      <x:c r="C283" s="130"/>
      <x:c r="D283" s="131"/>
      <x:c r="E283" s="148" t="str">
        <x:f>IF(A283="","",'Assumptions'!$B$6)</x:f>
      </x:c>
      <x:c r="F283" s="132"/>
      <x:c r="G283" s="134"/>
      <x:c r="H283" s="103" t="str">
        <x:f>IF(A283="","",MAX(0,E283-G283))</x:f>
      </x:c>
      <x:c r="I283" s="129"/>
      <x:c r="J283" s="134"/>
      <x:c r="K283" s="103" t="str">
        <x:f>IF(A283="","",MAX(0,H283-J283))</x:f>
      </x:c>
      <x:c r="L283" s="15" t="str">
        <x:f>IF(A283="","",IF(AND(F283="Approved",G283&gt;=E283),"WAIVED - CURRENT",IF(K283=0,"PAID - CURRENT",IF(J283&gt;0,"PARTIAL","PENDING"))))</x:f>
      </x:c>
      <x:c r="M283" s="132"/>
      <x:c r="N283" s="131"/>
      <x:c r="O283" s="15" t="str">
        <x:f>IF(A283="","",IF(AND(D283="Active",OR(L283="PAID - CURRENT",L283="WAIVED - CURRENT")),"YES","NO"))</x:f>
      </x:c>
      <x:c r="P283" s="132"/>
      <x:c r="Q283" s="130"/>
      <x:c r="R283" s="159"/>
      <x:c r="S283" s="131"/>
    </x:row>
    <x:row r="284">
      <x:c r="A284" s="132"/>
      <x:c r="B284" s="130"/>
      <x:c r="C284" s="130"/>
      <x:c r="D284" s="131"/>
      <x:c r="E284" s="148" t="str">
        <x:f>IF(A284="","",'Assumptions'!$B$6)</x:f>
      </x:c>
      <x:c r="F284" s="132"/>
      <x:c r="G284" s="134"/>
      <x:c r="H284" s="103" t="str">
        <x:f>IF(A284="","",MAX(0,E284-G284))</x:f>
      </x:c>
      <x:c r="I284" s="129"/>
      <x:c r="J284" s="134"/>
      <x:c r="K284" s="103" t="str">
        <x:f>IF(A284="","",MAX(0,H284-J284))</x:f>
      </x:c>
      <x:c r="L284" s="15" t="str">
        <x:f>IF(A284="","",IF(AND(F284="Approved",G284&gt;=E284),"WAIVED - CURRENT",IF(K284=0,"PAID - CURRENT",IF(J284&gt;0,"PARTIAL","PENDING"))))</x:f>
      </x:c>
      <x:c r="M284" s="132"/>
      <x:c r="N284" s="131"/>
      <x:c r="O284" s="15" t="str">
        <x:f>IF(A284="","",IF(AND(D284="Active",OR(L284="PAID - CURRENT",L284="WAIVED - CURRENT")),"YES","NO"))</x:f>
      </x:c>
      <x:c r="P284" s="132"/>
      <x:c r="Q284" s="130"/>
      <x:c r="R284" s="159"/>
      <x:c r="S284" s="131"/>
    </x:row>
    <x:row r="285">
      <x:c r="A285" s="132"/>
      <x:c r="B285" s="130"/>
      <x:c r="C285" s="130"/>
      <x:c r="D285" s="131"/>
      <x:c r="E285" s="148" t="str">
        <x:f>IF(A285="","",'Assumptions'!$B$6)</x:f>
      </x:c>
      <x:c r="F285" s="132"/>
      <x:c r="G285" s="134"/>
      <x:c r="H285" s="103" t="str">
        <x:f>IF(A285="","",MAX(0,E285-G285))</x:f>
      </x:c>
      <x:c r="I285" s="129"/>
      <x:c r="J285" s="134"/>
      <x:c r="K285" s="103" t="str">
        <x:f>IF(A285="","",MAX(0,H285-J285))</x:f>
      </x:c>
      <x:c r="L285" s="15" t="str">
        <x:f>IF(A285="","",IF(AND(F285="Approved",G285&gt;=E285),"WAIVED - CURRENT",IF(K285=0,"PAID - CURRENT",IF(J285&gt;0,"PARTIAL","PENDING"))))</x:f>
      </x:c>
      <x:c r="M285" s="132"/>
      <x:c r="N285" s="131"/>
      <x:c r="O285" s="15" t="str">
        <x:f>IF(A285="","",IF(AND(D285="Active",OR(L285="PAID - CURRENT",L285="WAIVED - CURRENT")),"YES","NO"))</x:f>
      </x:c>
      <x:c r="P285" s="132"/>
      <x:c r="Q285" s="130"/>
      <x:c r="R285" s="159"/>
      <x:c r="S285" s="131"/>
    </x:row>
    <x:row r="286">
      <x:c r="A286" s="132"/>
      <x:c r="B286" s="130"/>
      <x:c r="C286" s="130"/>
      <x:c r="D286" s="131"/>
      <x:c r="E286" s="148" t="str">
        <x:f>IF(A286="","",'Assumptions'!$B$6)</x:f>
      </x:c>
      <x:c r="F286" s="132"/>
      <x:c r="G286" s="134"/>
      <x:c r="H286" s="103" t="str">
        <x:f>IF(A286="","",MAX(0,E286-G286))</x:f>
      </x:c>
      <x:c r="I286" s="129"/>
      <x:c r="J286" s="134"/>
      <x:c r="K286" s="103" t="str">
        <x:f>IF(A286="","",MAX(0,H286-J286))</x:f>
      </x:c>
      <x:c r="L286" s="15" t="str">
        <x:f>IF(A286="","",IF(AND(F286="Approved",G286&gt;=E286),"WAIVED - CURRENT",IF(K286=0,"PAID - CURRENT",IF(J286&gt;0,"PARTIAL","PENDING"))))</x:f>
      </x:c>
      <x:c r="M286" s="132"/>
      <x:c r="N286" s="131"/>
      <x:c r="O286" s="15" t="str">
        <x:f>IF(A286="","",IF(AND(D286="Active",OR(L286="PAID - CURRENT",L286="WAIVED - CURRENT")),"YES","NO"))</x:f>
      </x:c>
      <x:c r="P286" s="132"/>
      <x:c r="Q286" s="130"/>
      <x:c r="R286" s="159"/>
      <x:c r="S286" s="131"/>
    </x:row>
    <x:row r="287">
      <x:c r="A287" s="132"/>
      <x:c r="B287" s="130"/>
      <x:c r="C287" s="130"/>
      <x:c r="D287" s="131"/>
      <x:c r="E287" s="148" t="str">
        <x:f>IF(A287="","",'Assumptions'!$B$6)</x:f>
      </x:c>
      <x:c r="F287" s="132"/>
      <x:c r="G287" s="134"/>
      <x:c r="H287" s="103" t="str">
        <x:f>IF(A287="","",MAX(0,E287-G287))</x:f>
      </x:c>
      <x:c r="I287" s="129"/>
      <x:c r="J287" s="134"/>
      <x:c r="K287" s="103" t="str">
        <x:f>IF(A287="","",MAX(0,H287-J287))</x:f>
      </x:c>
      <x:c r="L287" s="15" t="str">
        <x:f>IF(A287="","",IF(AND(F287="Approved",G287&gt;=E287),"WAIVED - CURRENT",IF(K287=0,"PAID - CURRENT",IF(J287&gt;0,"PARTIAL","PENDING"))))</x:f>
      </x:c>
      <x:c r="M287" s="132"/>
      <x:c r="N287" s="131"/>
      <x:c r="O287" s="15" t="str">
        <x:f>IF(A287="","",IF(AND(D287="Active",OR(L287="PAID - CURRENT",L287="WAIVED - CURRENT")),"YES","NO"))</x:f>
      </x:c>
      <x:c r="P287" s="132"/>
      <x:c r="Q287" s="130"/>
      <x:c r="R287" s="159"/>
      <x:c r="S287" s="131"/>
    </x:row>
    <x:row r="288">
      <x:c r="A288" s="132"/>
      <x:c r="B288" s="130"/>
      <x:c r="C288" s="130"/>
      <x:c r="D288" s="131"/>
      <x:c r="E288" s="148" t="str">
        <x:f>IF(A288="","",'Assumptions'!$B$6)</x:f>
      </x:c>
      <x:c r="F288" s="132"/>
      <x:c r="G288" s="134"/>
      <x:c r="H288" s="103" t="str">
        <x:f>IF(A288="","",MAX(0,E288-G288))</x:f>
      </x:c>
      <x:c r="I288" s="129"/>
      <x:c r="J288" s="134"/>
      <x:c r="K288" s="103" t="str">
        <x:f>IF(A288="","",MAX(0,H288-J288))</x:f>
      </x:c>
      <x:c r="L288" s="15" t="str">
        <x:f>IF(A288="","",IF(AND(F288="Approved",G288&gt;=E288),"WAIVED - CURRENT",IF(K288=0,"PAID - CURRENT",IF(J288&gt;0,"PARTIAL","PENDING"))))</x:f>
      </x:c>
      <x:c r="M288" s="132"/>
      <x:c r="N288" s="131"/>
      <x:c r="O288" s="15" t="str">
        <x:f>IF(A288="","",IF(AND(D288="Active",OR(L288="PAID - CURRENT",L288="WAIVED - CURRENT")),"YES","NO"))</x:f>
      </x:c>
      <x:c r="P288" s="132"/>
      <x:c r="Q288" s="130"/>
      <x:c r="R288" s="159"/>
      <x:c r="S288" s="131"/>
    </x:row>
    <x:row r="289">
      <x:c r="A289" s="132"/>
      <x:c r="B289" s="130"/>
      <x:c r="C289" s="130"/>
      <x:c r="D289" s="131"/>
      <x:c r="E289" s="148" t="str">
        <x:f>IF(A289="","",'Assumptions'!$B$6)</x:f>
      </x:c>
      <x:c r="F289" s="132"/>
      <x:c r="G289" s="134"/>
      <x:c r="H289" s="103" t="str">
        <x:f>IF(A289="","",MAX(0,E289-G289))</x:f>
      </x:c>
      <x:c r="I289" s="129"/>
      <x:c r="J289" s="134"/>
      <x:c r="K289" s="103" t="str">
        <x:f>IF(A289="","",MAX(0,H289-J289))</x:f>
      </x:c>
      <x:c r="L289" s="15" t="str">
        <x:f>IF(A289="","",IF(AND(F289="Approved",G289&gt;=E289),"WAIVED - CURRENT",IF(K289=0,"PAID - CURRENT",IF(J289&gt;0,"PARTIAL","PENDING"))))</x:f>
      </x:c>
      <x:c r="M289" s="132"/>
      <x:c r="N289" s="131"/>
      <x:c r="O289" s="15" t="str">
        <x:f>IF(A289="","",IF(AND(D289="Active",OR(L289="PAID - CURRENT",L289="WAIVED - CURRENT")),"YES","NO"))</x:f>
      </x:c>
      <x:c r="P289" s="132"/>
      <x:c r="Q289" s="130"/>
      <x:c r="R289" s="159"/>
      <x:c r="S289" s="131"/>
    </x:row>
    <x:row r="290">
      <x:c r="A290" s="132"/>
      <x:c r="B290" s="130"/>
      <x:c r="C290" s="130"/>
      <x:c r="D290" s="131"/>
      <x:c r="E290" s="148" t="str">
        <x:f>IF(A290="","",'Assumptions'!$B$6)</x:f>
      </x:c>
      <x:c r="F290" s="132"/>
      <x:c r="G290" s="134"/>
      <x:c r="H290" s="103" t="str">
        <x:f>IF(A290="","",MAX(0,E290-G290))</x:f>
      </x:c>
      <x:c r="I290" s="129"/>
      <x:c r="J290" s="134"/>
      <x:c r="K290" s="103" t="str">
        <x:f>IF(A290="","",MAX(0,H290-J290))</x:f>
      </x:c>
      <x:c r="L290" s="15" t="str">
        <x:f>IF(A290="","",IF(AND(F290="Approved",G290&gt;=E290),"WAIVED - CURRENT",IF(K290=0,"PAID - CURRENT",IF(J290&gt;0,"PARTIAL","PENDING"))))</x:f>
      </x:c>
      <x:c r="M290" s="132"/>
      <x:c r="N290" s="131"/>
      <x:c r="O290" s="15" t="str">
        <x:f>IF(A290="","",IF(AND(D290="Active",OR(L290="PAID - CURRENT",L290="WAIVED - CURRENT")),"YES","NO"))</x:f>
      </x:c>
      <x:c r="P290" s="132"/>
      <x:c r="Q290" s="130"/>
      <x:c r="R290" s="159"/>
      <x:c r="S290" s="131"/>
    </x:row>
    <x:row r="291">
      <x:c r="A291" s="132"/>
      <x:c r="B291" s="130"/>
      <x:c r="C291" s="130"/>
      <x:c r="D291" s="131"/>
      <x:c r="E291" s="148" t="str">
        <x:f>IF(A291="","",'Assumptions'!$B$6)</x:f>
      </x:c>
      <x:c r="F291" s="132"/>
      <x:c r="G291" s="134"/>
      <x:c r="H291" s="103" t="str">
        <x:f>IF(A291="","",MAX(0,E291-G291))</x:f>
      </x:c>
      <x:c r="I291" s="129"/>
      <x:c r="J291" s="134"/>
      <x:c r="K291" s="103" t="str">
        <x:f>IF(A291="","",MAX(0,H291-J291))</x:f>
      </x:c>
      <x:c r="L291" s="15" t="str">
        <x:f>IF(A291="","",IF(AND(F291="Approved",G291&gt;=E291),"WAIVED - CURRENT",IF(K291=0,"PAID - CURRENT",IF(J291&gt;0,"PARTIAL","PENDING"))))</x:f>
      </x:c>
      <x:c r="M291" s="132"/>
      <x:c r="N291" s="131"/>
      <x:c r="O291" s="15" t="str">
        <x:f>IF(A291="","",IF(AND(D291="Active",OR(L291="PAID - CURRENT",L291="WAIVED - CURRENT")),"YES","NO"))</x:f>
      </x:c>
      <x:c r="P291" s="132"/>
      <x:c r="Q291" s="130"/>
      <x:c r="R291" s="159"/>
      <x:c r="S291" s="131"/>
    </x:row>
    <x:row r="292">
      <x:c r="A292" s="132"/>
      <x:c r="B292" s="130"/>
      <x:c r="C292" s="130"/>
      <x:c r="D292" s="131"/>
      <x:c r="E292" s="148" t="str">
        <x:f>IF(A292="","",'Assumptions'!$B$6)</x:f>
      </x:c>
      <x:c r="F292" s="132"/>
      <x:c r="G292" s="134"/>
      <x:c r="H292" s="103" t="str">
        <x:f>IF(A292="","",MAX(0,E292-G292))</x:f>
      </x:c>
      <x:c r="I292" s="129"/>
      <x:c r="J292" s="134"/>
      <x:c r="K292" s="103" t="str">
        <x:f>IF(A292="","",MAX(0,H292-J292))</x:f>
      </x:c>
      <x:c r="L292" s="15" t="str">
        <x:f>IF(A292="","",IF(AND(F292="Approved",G292&gt;=E292),"WAIVED - CURRENT",IF(K292=0,"PAID - CURRENT",IF(J292&gt;0,"PARTIAL","PENDING"))))</x:f>
      </x:c>
      <x:c r="M292" s="132"/>
      <x:c r="N292" s="131"/>
      <x:c r="O292" s="15" t="str">
        <x:f>IF(A292="","",IF(AND(D292="Active",OR(L292="PAID - CURRENT",L292="WAIVED - CURRENT")),"YES","NO"))</x:f>
      </x:c>
      <x:c r="P292" s="132"/>
      <x:c r="Q292" s="130"/>
      <x:c r="R292" s="159"/>
      <x:c r="S292" s="131"/>
    </x:row>
    <x:row r="293">
      <x:c r="A293" s="132"/>
      <x:c r="B293" s="130"/>
      <x:c r="C293" s="130"/>
      <x:c r="D293" s="131"/>
      <x:c r="E293" s="148" t="str">
        <x:f>IF(A293="","",'Assumptions'!$B$6)</x:f>
      </x:c>
      <x:c r="F293" s="132"/>
      <x:c r="G293" s="134"/>
      <x:c r="H293" s="103" t="str">
        <x:f>IF(A293="","",MAX(0,E293-G293))</x:f>
      </x:c>
      <x:c r="I293" s="129"/>
      <x:c r="J293" s="134"/>
      <x:c r="K293" s="103" t="str">
        <x:f>IF(A293="","",MAX(0,H293-J293))</x:f>
      </x:c>
      <x:c r="L293" s="15" t="str">
        <x:f>IF(A293="","",IF(AND(F293="Approved",G293&gt;=E293),"WAIVED - CURRENT",IF(K293=0,"PAID - CURRENT",IF(J293&gt;0,"PARTIAL","PENDING"))))</x:f>
      </x:c>
      <x:c r="M293" s="132"/>
      <x:c r="N293" s="131"/>
      <x:c r="O293" s="15" t="str">
        <x:f>IF(A293="","",IF(AND(D293="Active",OR(L293="PAID - CURRENT",L293="WAIVED - CURRENT")),"YES","NO"))</x:f>
      </x:c>
      <x:c r="P293" s="132"/>
      <x:c r="Q293" s="130"/>
      <x:c r="R293" s="159"/>
      <x:c r="S293" s="131"/>
    </x:row>
    <x:row r="294">
      <x:c r="A294" s="132"/>
      <x:c r="B294" s="130"/>
      <x:c r="C294" s="130"/>
      <x:c r="D294" s="131"/>
      <x:c r="E294" s="148" t="str">
        <x:f>IF(A294="","",'Assumptions'!$B$6)</x:f>
      </x:c>
      <x:c r="F294" s="132"/>
      <x:c r="G294" s="134"/>
      <x:c r="H294" s="103" t="str">
        <x:f>IF(A294="","",MAX(0,E294-G294))</x:f>
      </x:c>
      <x:c r="I294" s="129"/>
      <x:c r="J294" s="134"/>
      <x:c r="K294" s="103" t="str">
        <x:f>IF(A294="","",MAX(0,H294-J294))</x:f>
      </x:c>
      <x:c r="L294" s="15" t="str">
        <x:f>IF(A294="","",IF(AND(F294="Approved",G294&gt;=E294),"WAIVED - CURRENT",IF(K294=0,"PAID - CURRENT",IF(J294&gt;0,"PARTIAL","PENDING"))))</x:f>
      </x:c>
      <x:c r="M294" s="132"/>
      <x:c r="N294" s="131"/>
      <x:c r="O294" s="15" t="str">
        <x:f>IF(A294="","",IF(AND(D294="Active",OR(L294="PAID - CURRENT",L294="WAIVED - CURRENT")),"YES","NO"))</x:f>
      </x:c>
      <x:c r="P294" s="132"/>
      <x:c r="Q294" s="130"/>
      <x:c r="R294" s="159"/>
      <x:c r="S294" s="131"/>
    </x:row>
    <x:row r="295">
      <x:c r="A295" s="132"/>
      <x:c r="B295" s="130"/>
      <x:c r="C295" s="130"/>
      <x:c r="D295" s="131"/>
      <x:c r="E295" s="148" t="str">
        <x:f>IF(A295="","",'Assumptions'!$B$6)</x:f>
      </x:c>
      <x:c r="F295" s="132"/>
      <x:c r="G295" s="134"/>
      <x:c r="H295" s="103" t="str">
        <x:f>IF(A295="","",MAX(0,E295-G295))</x:f>
      </x:c>
      <x:c r="I295" s="129"/>
      <x:c r="J295" s="134"/>
      <x:c r="K295" s="103" t="str">
        <x:f>IF(A295="","",MAX(0,H295-J295))</x:f>
      </x:c>
      <x:c r="L295" s="15" t="str">
        <x:f>IF(A295="","",IF(AND(F295="Approved",G295&gt;=E295),"WAIVED - CURRENT",IF(K295=0,"PAID - CURRENT",IF(J295&gt;0,"PARTIAL","PENDING"))))</x:f>
      </x:c>
      <x:c r="M295" s="132"/>
      <x:c r="N295" s="131"/>
      <x:c r="O295" s="15" t="str">
        <x:f>IF(A295="","",IF(AND(D295="Active",OR(L295="PAID - CURRENT",L295="WAIVED - CURRENT")),"YES","NO"))</x:f>
      </x:c>
      <x:c r="P295" s="132"/>
      <x:c r="Q295" s="130"/>
      <x:c r="R295" s="159"/>
      <x:c r="S295" s="131"/>
    </x:row>
    <x:row r="296">
      <x:c r="A296" s="132"/>
      <x:c r="B296" s="130"/>
      <x:c r="C296" s="130"/>
      <x:c r="D296" s="131"/>
      <x:c r="E296" s="148" t="str">
        <x:f>IF(A296="","",'Assumptions'!$B$6)</x:f>
      </x:c>
      <x:c r="F296" s="132"/>
      <x:c r="G296" s="134"/>
      <x:c r="H296" s="103" t="str">
        <x:f>IF(A296="","",MAX(0,E296-G296))</x:f>
      </x:c>
      <x:c r="I296" s="129"/>
      <x:c r="J296" s="134"/>
      <x:c r="K296" s="103" t="str">
        <x:f>IF(A296="","",MAX(0,H296-J296))</x:f>
      </x:c>
      <x:c r="L296" s="15" t="str">
        <x:f>IF(A296="","",IF(AND(F296="Approved",G296&gt;=E296),"WAIVED - CURRENT",IF(K296=0,"PAID - CURRENT",IF(J296&gt;0,"PARTIAL","PENDING"))))</x:f>
      </x:c>
      <x:c r="M296" s="132"/>
      <x:c r="N296" s="131"/>
      <x:c r="O296" s="15" t="str">
        <x:f>IF(A296="","",IF(AND(D296="Active",OR(L296="PAID - CURRENT",L296="WAIVED - CURRENT")),"YES","NO"))</x:f>
      </x:c>
      <x:c r="P296" s="132"/>
      <x:c r="Q296" s="130"/>
      <x:c r="R296" s="159"/>
      <x:c r="S296" s="131"/>
    </x:row>
    <x:row r="297">
      <x:c r="A297" s="132"/>
      <x:c r="B297" s="130"/>
      <x:c r="C297" s="130"/>
      <x:c r="D297" s="131"/>
      <x:c r="E297" s="148" t="str">
        <x:f>IF(A297="","",'Assumptions'!$B$6)</x:f>
      </x:c>
      <x:c r="F297" s="132"/>
      <x:c r="G297" s="134"/>
      <x:c r="H297" s="103" t="str">
        <x:f>IF(A297="","",MAX(0,E297-G297))</x:f>
      </x:c>
      <x:c r="I297" s="129"/>
      <x:c r="J297" s="134"/>
      <x:c r="K297" s="103" t="str">
        <x:f>IF(A297="","",MAX(0,H297-J297))</x:f>
      </x:c>
      <x:c r="L297" s="15" t="str">
        <x:f>IF(A297="","",IF(AND(F297="Approved",G297&gt;=E297),"WAIVED - CURRENT",IF(K297=0,"PAID - CURRENT",IF(J297&gt;0,"PARTIAL","PENDING"))))</x:f>
      </x:c>
      <x:c r="M297" s="132"/>
      <x:c r="N297" s="131"/>
      <x:c r="O297" s="15" t="str">
        <x:f>IF(A297="","",IF(AND(D297="Active",OR(L297="PAID - CURRENT",L297="WAIVED - CURRENT")),"YES","NO"))</x:f>
      </x:c>
      <x:c r="P297" s="132"/>
      <x:c r="Q297" s="130"/>
      <x:c r="R297" s="159"/>
      <x:c r="S297" s="131"/>
    </x:row>
    <x:row r="298">
      <x:c r="A298" s="132"/>
      <x:c r="B298" s="130"/>
      <x:c r="C298" s="130"/>
      <x:c r="D298" s="131"/>
      <x:c r="E298" s="148" t="str">
        <x:f>IF(A298="","",'Assumptions'!$B$6)</x:f>
      </x:c>
      <x:c r="F298" s="132"/>
      <x:c r="G298" s="134"/>
      <x:c r="H298" s="103" t="str">
        <x:f>IF(A298="","",MAX(0,E298-G298))</x:f>
      </x:c>
      <x:c r="I298" s="129"/>
      <x:c r="J298" s="134"/>
      <x:c r="K298" s="103" t="str">
        <x:f>IF(A298="","",MAX(0,H298-J298))</x:f>
      </x:c>
      <x:c r="L298" s="15" t="str">
        <x:f>IF(A298="","",IF(AND(F298="Approved",G298&gt;=E298),"WAIVED - CURRENT",IF(K298=0,"PAID - CURRENT",IF(J298&gt;0,"PARTIAL","PENDING"))))</x:f>
      </x:c>
      <x:c r="M298" s="132"/>
      <x:c r="N298" s="131"/>
      <x:c r="O298" s="15" t="str">
        <x:f>IF(A298="","",IF(AND(D298="Active",OR(L298="PAID - CURRENT",L298="WAIVED - CURRENT")),"YES","NO"))</x:f>
      </x:c>
      <x:c r="P298" s="132"/>
      <x:c r="Q298" s="130"/>
      <x:c r="R298" s="159"/>
      <x:c r="S298" s="131"/>
    </x:row>
    <x:row r="299">
      <x:c r="A299" s="132"/>
      <x:c r="B299" s="130"/>
      <x:c r="C299" s="130"/>
      <x:c r="D299" s="131"/>
      <x:c r="E299" s="148" t="str">
        <x:f>IF(A299="","",'Assumptions'!$B$6)</x:f>
      </x:c>
      <x:c r="F299" s="132"/>
      <x:c r="G299" s="134"/>
      <x:c r="H299" s="103" t="str">
        <x:f>IF(A299="","",MAX(0,E299-G299))</x:f>
      </x:c>
      <x:c r="I299" s="129"/>
      <x:c r="J299" s="134"/>
      <x:c r="K299" s="103" t="str">
        <x:f>IF(A299="","",MAX(0,H299-J299))</x:f>
      </x:c>
      <x:c r="L299" s="15" t="str">
        <x:f>IF(A299="","",IF(AND(F299="Approved",G299&gt;=E299),"WAIVED - CURRENT",IF(K299=0,"PAID - CURRENT",IF(J299&gt;0,"PARTIAL","PENDING"))))</x:f>
      </x:c>
      <x:c r="M299" s="132"/>
      <x:c r="N299" s="131"/>
      <x:c r="O299" s="15" t="str">
        <x:f>IF(A299="","",IF(AND(D299="Active",OR(L299="PAID - CURRENT",L299="WAIVED - CURRENT")),"YES","NO"))</x:f>
      </x:c>
      <x:c r="P299" s="132"/>
      <x:c r="Q299" s="130"/>
      <x:c r="R299" s="159"/>
      <x:c r="S299" s="131"/>
    </x:row>
    <x:row r="300">
      <x:c r="A300" s="132"/>
      <x:c r="B300" s="130"/>
      <x:c r="C300" s="130"/>
      <x:c r="D300" s="131"/>
      <x:c r="E300" s="148" t="str">
        <x:f>IF(A300="","",'Assumptions'!$B$6)</x:f>
      </x:c>
      <x:c r="F300" s="132"/>
      <x:c r="G300" s="134"/>
      <x:c r="H300" s="103" t="str">
        <x:f>IF(A300="","",MAX(0,E300-G300))</x:f>
      </x:c>
      <x:c r="I300" s="129"/>
      <x:c r="J300" s="134"/>
      <x:c r="K300" s="103" t="str">
        <x:f>IF(A300="","",MAX(0,H300-J300))</x:f>
      </x:c>
      <x:c r="L300" s="15" t="str">
        <x:f>IF(A300="","",IF(AND(F300="Approved",G300&gt;=E300),"WAIVED - CURRENT",IF(K300=0,"PAID - CURRENT",IF(J300&gt;0,"PARTIAL","PENDING"))))</x:f>
      </x:c>
      <x:c r="M300" s="132"/>
      <x:c r="N300" s="131"/>
      <x:c r="O300" s="15" t="str">
        <x:f>IF(A300="","",IF(AND(D300="Active",OR(L300="PAID - CURRENT",L300="WAIVED - CURRENT")),"YES","NO"))</x:f>
      </x:c>
      <x:c r="P300" s="132"/>
      <x:c r="Q300" s="130"/>
      <x:c r="R300" s="159"/>
      <x:c r="S300" s="131"/>
    </x:row>
    <x:row r="301">
      <x:c r="A301" s="132"/>
      <x:c r="B301" s="130"/>
      <x:c r="C301" s="130"/>
      <x:c r="D301" s="131"/>
      <x:c r="E301" s="148" t="str">
        <x:f>IF(A301="","",'Assumptions'!$B$6)</x:f>
      </x:c>
      <x:c r="F301" s="132"/>
      <x:c r="G301" s="134"/>
      <x:c r="H301" s="103" t="str">
        <x:f>IF(A301="","",MAX(0,E301-G301))</x:f>
      </x:c>
      <x:c r="I301" s="129"/>
      <x:c r="J301" s="134"/>
      <x:c r="K301" s="103" t="str">
        <x:f>IF(A301="","",MAX(0,H301-J301))</x:f>
      </x:c>
      <x:c r="L301" s="15" t="str">
        <x:f>IF(A301="","",IF(AND(F301="Approved",G301&gt;=E301),"WAIVED - CURRENT",IF(K301=0,"PAID - CURRENT",IF(J301&gt;0,"PARTIAL","PENDING"))))</x:f>
      </x:c>
      <x:c r="M301" s="132"/>
      <x:c r="N301" s="131"/>
      <x:c r="O301" s="15" t="str">
        <x:f>IF(A301="","",IF(AND(D301="Active",OR(L301="PAID - CURRENT",L301="WAIVED - CURRENT")),"YES","NO"))</x:f>
      </x:c>
      <x:c r="P301" s="132"/>
      <x:c r="Q301" s="130"/>
      <x:c r="R301" s="159"/>
      <x:c r="S301" s="131"/>
    </x:row>
    <x:row r="302">
      <x:c r="A302" s="132"/>
      <x:c r="B302" s="130"/>
      <x:c r="C302" s="130"/>
      <x:c r="D302" s="131"/>
      <x:c r="E302" s="148" t="str">
        <x:f>IF(A302="","",'Assumptions'!$B$6)</x:f>
      </x:c>
      <x:c r="F302" s="132"/>
      <x:c r="G302" s="134"/>
      <x:c r="H302" s="103" t="str">
        <x:f>IF(A302="","",MAX(0,E302-G302))</x:f>
      </x:c>
      <x:c r="I302" s="129"/>
      <x:c r="J302" s="134"/>
      <x:c r="K302" s="103" t="str">
        <x:f>IF(A302="","",MAX(0,H302-J302))</x:f>
      </x:c>
      <x:c r="L302" s="15" t="str">
        <x:f>IF(A302="","",IF(AND(F302="Approved",G302&gt;=E302),"WAIVED - CURRENT",IF(K302=0,"PAID - CURRENT",IF(J302&gt;0,"PARTIAL","PENDING"))))</x:f>
      </x:c>
      <x:c r="M302" s="132"/>
      <x:c r="N302" s="131"/>
      <x:c r="O302" s="15" t="str">
        <x:f>IF(A302="","",IF(AND(D302="Active",OR(L302="PAID - CURRENT",L302="WAIVED - CURRENT")),"YES","NO"))</x:f>
      </x:c>
      <x:c r="P302" s="132"/>
      <x:c r="Q302" s="130"/>
      <x:c r="R302" s="159"/>
      <x:c r="S302" s="131"/>
    </x:row>
    <x:row r="303">
      <x:c r="A303" s="132"/>
      <x:c r="B303" s="130"/>
      <x:c r="C303" s="130"/>
      <x:c r="D303" s="131"/>
      <x:c r="E303" s="148" t="str">
        <x:f>IF(A303="","",'Assumptions'!$B$6)</x:f>
      </x:c>
      <x:c r="F303" s="132"/>
      <x:c r="G303" s="134"/>
      <x:c r="H303" s="103" t="str">
        <x:f>IF(A303="","",MAX(0,E303-G303))</x:f>
      </x:c>
      <x:c r="I303" s="129"/>
      <x:c r="J303" s="134"/>
      <x:c r="K303" s="103" t="str">
        <x:f>IF(A303="","",MAX(0,H303-J303))</x:f>
      </x:c>
      <x:c r="L303" s="15" t="str">
        <x:f>IF(A303="","",IF(AND(F303="Approved",G303&gt;=E303),"WAIVED - CURRENT",IF(K303=0,"PAID - CURRENT",IF(J303&gt;0,"PARTIAL","PENDING"))))</x:f>
      </x:c>
      <x:c r="M303" s="132"/>
      <x:c r="N303" s="131"/>
      <x:c r="O303" s="15" t="str">
        <x:f>IF(A303="","",IF(AND(D303="Active",OR(L303="PAID - CURRENT",L303="WAIVED - CURRENT")),"YES","NO"))</x:f>
      </x:c>
      <x:c r="P303" s="132"/>
      <x:c r="Q303" s="130"/>
      <x:c r="R303" s="159"/>
      <x:c r="S303" s="131"/>
    </x:row>
    <x:row r="304">
      <x:c r="A304" s="132"/>
      <x:c r="B304" s="130"/>
      <x:c r="C304" s="130"/>
      <x:c r="D304" s="131"/>
      <x:c r="E304" s="148" t="str">
        <x:f>IF(A304="","",'Assumptions'!$B$6)</x:f>
      </x:c>
      <x:c r="F304" s="132"/>
      <x:c r="G304" s="134"/>
      <x:c r="H304" s="103" t="str">
        <x:f>IF(A304="","",MAX(0,E304-G304))</x:f>
      </x:c>
      <x:c r="I304" s="129"/>
      <x:c r="J304" s="134"/>
      <x:c r="K304" s="103" t="str">
        <x:f>IF(A304="","",MAX(0,H304-J304))</x:f>
      </x:c>
      <x:c r="L304" s="15" t="str">
        <x:f>IF(A304="","",IF(AND(F304="Approved",G304&gt;=E304),"WAIVED - CURRENT",IF(K304=0,"PAID - CURRENT",IF(J304&gt;0,"PARTIAL","PENDING"))))</x:f>
      </x:c>
      <x:c r="M304" s="132"/>
      <x:c r="N304" s="131"/>
      <x:c r="O304" s="15" t="str">
        <x:f>IF(A304="","",IF(AND(D304="Active",OR(L304="PAID - CURRENT",L304="WAIVED - CURRENT")),"YES","NO"))</x:f>
      </x:c>
      <x:c r="P304" s="132"/>
      <x:c r="Q304" s="130"/>
      <x:c r="R304" s="159"/>
      <x:c r="S304" s="131"/>
    </x:row>
    <x:row r="305">
      <x:c r="A305" s="132"/>
      <x:c r="B305" s="130"/>
      <x:c r="C305" s="130"/>
      <x:c r="D305" s="131"/>
      <x:c r="E305" s="148" t="str">
        <x:f>IF(A305="","",'Assumptions'!$B$6)</x:f>
      </x:c>
      <x:c r="F305" s="132"/>
      <x:c r="G305" s="134"/>
      <x:c r="H305" s="103" t="str">
        <x:f>IF(A305="","",MAX(0,E305-G305))</x:f>
      </x:c>
      <x:c r="I305" s="129"/>
      <x:c r="J305" s="134"/>
      <x:c r="K305" s="103" t="str">
        <x:f>IF(A305="","",MAX(0,H305-J305))</x:f>
      </x:c>
      <x:c r="L305" s="15" t="str">
        <x:f>IF(A305="","",IF(AND(F305="Approved",G305&gt;=E305),"WAIVED - CURRENT",IF(K305=0,"PAID - CURRENT",IF(J305&gt;0,"PARTIAL","PENDING"))))</x:f>
      </x:c>
      <x:c r="M305" s="132"/>
      <x:c r="N305" s="131"/>
      <x:c r="O305" s="15" t="str">
        <x:f>IF(A305="","",IF(AND(D305="Active",OR(L305="PAID - CURRENT",L305="WAIVED - CURRENT")),"YES","NO"))</x:f>
      </x:c>
      <x:c r="P305" s="132"/>
      <x:c r="Q305" s="130"/>
      <x:c r="R305" s="159"/>
      <x:c r="S305" s="131"/>
    </x:row>
    <x:row r="306">
      <x:c r="A306" s="132"/>
      <x:c r="B306" s="130"/>
      <x:c r="C306" s="130"/>
      <x:c r="D306" s="131"/>
      <x:c r="E306" s="148" t="str">
        <x:f>IF(A306="","",'Assumptions'!$B$6)</x:f>
      </x:c>
      <x:c r="F306" s="132"/>
      <x:c r="G306" s="134"/>
      <x:c r="H306" s="103" t="str">
        <x:f>IF(A306="","",MAX(0,E306-G306))</x:f>
      </x:c>
      <x:c r="I306" s="129"/>
      <x:c r="J306" s="134"/>
      <x:c r="K306" s="103" t="str">
        <x:f>IF(A306="","",MAX(0,H306-J306))</x:f>
      </x:c>
      <x:c r="L306" s="15" t="str">
        <x:f>IF(A306="","",IF(AND(F306="Approved",G306&gt;=E306),"WAIVED - CURRENT",IF(K306=0,"PAID - CURRENT",IF(J306&gt;0,"PARTIAL","PENDING"))))</x:f>
      </x:c>
      <x:c r="M306" s="132"/>
      <x:c r="N306" s="131"/>
      <x:c r="O306" s="15" t="str">
        <x:f>IF(A306="","",IF(AND(D306="Active",OR(L306="PAID - CURRENT",L306="WAIVED - CURRENT")),"YES","NO"))</x:f>
      </x:c>
      <x:c r="P306" s="132"/>
      <x:c r="Q306" s="130"/>
      <x:c r="R306" s="159"/>
      <x:c r="S306" s="131"/>
    </x:row>
    <x:row r="307">
      <x:c r="A307" s="132"/>
      <x:c r="B307" s="130"/>
      <x:c r="C307" s="130"/>
      <x:c r="D307" s="131"/>
      <x:c r="E307" s="148" t="str">
        <x:f>IF(A307="","",'Assumptions'!$B$6)</x:f>
      </x:c>
      <x:c r="F307" s="132"/>
      <x:c r="G307" s="134"/>
      <x:c r="H307" s="103" t="str">
        <x:f>IF(A307="","",MAX(0,E307-G307))</x:f>
      </x:c>
      <x:c r="I307" s="129"/>
      <x:c r="J307" s="134"/>
      <x:c r="K307" s="103" t="str">
        <x:f>IF(A307="","",MAX(0,H307-J307))</x:f>
      </x:c>
      <x:c r="L307" s="15" t="str">
        <x:f>IF(A307="","",IF(AND(F307="Approved",G307&gt;=E307),"WAIVED - CURRENT",IF(K307=0,"PAID - CURRENT",IF(J307&gt;0,"PARTIAL","PENDING"))))</x:f>
      </x:c>
      <x:c r="M307" s="132"/>
      <x:c r="N307" s="131"/>
      <x:c r="O307" s="15" t="str">
        <x:f>IF(A307="","",IF(AND(D307="Active",OR(L307="PAID - CURRENT",L307="WAIVED - CURRENT")),"YES","NO"))</x:f>
      </x:c>
      <x:c r="P307" s="132"/>
      <x:c r="Q307" s="130"/>
      <x:c r="R307" s="159"/>
      <x:c r="S307" s="131"/>
    </x:row>
    <x:row r="308">
      <x:c r="A308" s="132"/>
      <x:c r="B308" s="130"/>
      <x:c r="C308" s="130"/>
      <x:c r="D308" s="131"/>
      <x:c r="E308" s="148" t="str">
        <x:f>IF(A308="","",'Assumptions'!$B$6)</x:f>
      </x:c>
      <x:c r="F308" s="132"/>
      <x:c r="G308" s="134"/>
      <x:c r="H308" s="103" t="str">
        <x:f>IF(A308="","",MAX(0,E308-G308))</x:f>
      </x:c>
      <x:c r="I308" s="129"/>
      <x:c r="J308" s="134"/>
      <x:c r="K308" s="103" t="str">
        <x:f>IF(A308="","",MAX(0,H308-J308))</x:f>
      </x:c>
      <x:c r="L308" s="15" t="str">
        <x:f>IF(A308="","",IF(AND(F308="Approved",G308&gt;=E308),"WAIVED - CURRENT",IF(K308=0,"PAID - CURRENT",IF(J308&gt;0,"PARTIAL","PENDING"))))</x:f>
      </x:c>
      <x:c r="M308" s="132"/>
      <x:c r="N308" s="131"/>
      <x:c r="O308" s="15" t="str">
        <x:f>IF(A308="","",IF(AND(D308="Active",OR(L308="PAID - CURRENT",L308="WAIVED - CURRENT")),"YES","NO"))</x:f>
      </x:c>
      <x:c r="P308" s="132"/>
      <x:c r="Q308" s="130"/>
      <x:c r="R308" s="159"/>
      <x:c r="S308" s="131"/>
    </x:row>
    <x:row r="309">
      <x:c r="A309" s="132"/>
      <x:c r="B309" s="130"/>
      <x:c r="C309" s="130"/>
      <x:c r="D309" s="131"/>
      <x:c r="E309" s="148" t="str">
        <x:f>IF(A309="","",'Assumptions'!$B$6)</x:f>
      </x:c>
      <x:c r="F309" s="132"/>
      <x:c r="G309" s="134"/>
      <x:c r="H309" s="103" t="str">
        <x:f>IF(A309="","",MAX(0,E309-G309))</x:f>
      </x:c>
      <x:c r="I309" s="129"/>
      <x:c r="J309" s="134"/>
      <x:c r="K309" s="103" t="str">
        <x:f>IF(A309="","",MAX(0,H309-J309))</x:f>
      </x:c>
      <x:c r="L309" s="15" t="str">
        <x:f>IF(A309="","",IF(AND(F309="Approved",G309&gt;=E309),"WAIVED - CURRENT",IF(K309=0,"PAID - CURRENT",IF(J309&gt;0,"PARTIAL","PENDING"))))</x:f>
      </x:c>
      <x:c r="M309" s="132"/>
      <x:c r="N309" s="131"/>
      <x:c r="O309" s="15" t="str">
        <x:f>IF(A309="","",IF(AND(D309="Active",OR(L309="PAID - CURRENT",L309="WAIVED - CURRENT")),"YES","NO"))</x:f>
      </x:c>
      <x:c r="P309" s="132"/>
      <x:c r="Q309" s="130"/>
      <x:c r="R309" s="159"/>
      <x:c r="S309" s="131"/>
    </x:row>
    <x:row r="310">
      <x:c r="A310" s="132"/>
      <x:c r="B310" s="130"/>
      <x:c r="C310" s="130"/>
      <x:c r="D310" s="131"/>
      <x:c r="E310" s="148" t="str">
        <x:f>IF(A310="","",'Assumptions'!$B$6)</x:f>
      </x:c>
      <x:c r="F310" s="132"/>
      <x:c r="G310" s="134"/>
      <x:c r="H310" s="103" t="str">
        <x:f>IF(A310="","",MAX(0,E310-G310))</x:f>
      </x:c>
      <x:c r="I310" s="129"/>
      <x:c r="J310" s="134"/>
      <x:c r="K310" s="103" t="str">
        <x:f>IF(A310="","",MAX(0,H310-J310))</x:f>
      </x:c>
      <x:c r="L310" s="15" t="str">
        <x:f>IF(A310="","",IF(AND(F310="Approved",G310&gt;=E310),"WAIVED - CURRENT",IF(K310=0,"PAID - CURRENT",IF(J310&gt;0,"PARTIAL","PENDING"))))</x:f>
      </x:c>
      <x:c r="M310" s="132"/>
      <x:c r="N310" s="131"/>
      <x:c r="O310" s="15" t="str">
        <x:f>IF(A310="","",IF(AND(D310="Active",OR(L310="PAID - CURRENT",L310="WAIVED - CURRENT")),"YES","NO"))</x:f>
      </x:c>
      <x:c r="P310" s="132"/>
      <x:c r="Q310" s="130"/>
      <x:c r="R310" s="159"/>
      <x:c r="S310" s="131"/>
    </x:row>
    <x:row r="311">
      <x:c r="A311" s="132"/>
      <x:c r="B311" s="130"/>
      <x:c r="C311" s="130"/>
      <x:c r="D311" s="131"/>
      <x:c r="E311" s="148" t="str">
        <x:f>IF(A311="","",'Assumptions'!$B$6)</x:f>
      </x:c>
      <x:c r="F311" s="132"/>
      <x:c r="G311" s="134"/>
      <x:c r="H311" s="103" t="str">
        <x:f>IF(A311="","",MAX(0,E311-G311))</x:f>
      </x:c>
      <x:c r="I311" s="129"/>
      <x:c r="J311" s="134"/>
      <x:c r="K311" s="103" t="str">
        <x:f>IF(A311="","",MAX(0,H311-J311))</x:f>
      </x:c>
      <x:c r="L311" s="15" t="str">
        <x:f>IF(A311="","",IF(AND(F311="Approved",G311&gt;=E311),"WAIVED - CURRENT",IF(K311=0,"PAID - CURRENT",IF(J311&gt;0,"PARTIAL","PENDING"))))</x:f>
      </x:c>
      <x:c r="M311" s="132"/>
      <x:c r="N311" s="131"/>
      <x:c r="O311" s="15" t="str">
        <x:f>IF(A311="","",IF(AND(D311="Active",OR(L311="PAID - CURRENT",L311="WAIVED - CURRENT")),"YES","NO"))</x:f>
      </x:c>
      <x:c r="P311" s="132"/>
      <x:c r="Q311" s="130"/>
      <x:c r="R311" s="159"/>
      <x:c r="S311" s="131"/>
    </x:row>
    <x:row r="312">
      <x:c r="A312" s="132"/>
      <x:c r="B312" s="130"/>
      <x:c r="C312" s="130"/>
      <x:c r="D312" s="131"/>
      <x:c r="E312" s="148" t="str">
        <x:f>IF(A312="","",'Assumptions'!$B$6)</x:f>
      </x:c>
      <x:c r="F312" s="132"/>
      <x:c r="G312" s="134"/>
      <x:c r="H312" s="103" t="str">
        <x:f>IF(A312="","",MAX(0,E312-G312))</x:f>
      </x:c>
      <x:c r="I312" s="129"/>
      <x:c r="J312" s="134"/>
      <x:c r="K312" s="103" t="str">
        <x:f>IF(A312="","",MAX(0,H312-J312))</x:f>
      </x:c>
      <x:c r="L312" s="15" t="str">
        <x:f>IF(A312="","",IF(AND(F312="Approved",G312&gt;=E312),"WAIVED - CURRENT",IF(K312=0,"PAID - CURRENT",IF(J312&gt;0,"PARTIAL","PENDING"))))</x:f>
      </x:c>
      <x:c r="M312" s="132"/>
      <x:c r="N312" s="131"/>
      <x:c r="O312" s="15" t="str">
        <x:f>IF(A312="","",IF(AND(D312="Active",OR(L312="PAID - CURRENT",L312="WAIVED - CURRENT")),"YES","NO"))</x:f>
      </x:c>
      <x:c r="P312" s="132"/>
      <x:c r="Q312" s="130"/>
      <x:c r="R312" s="159"/>
      <x:c r="S312" s="131"/>
    </x:row>
    <x:row r="313">
      <x:c r="A313" s="132"/>
      <x:c r="B313" s="130"/>
      <x:c r="C313" s="130"/>
      <x:c r="D313" s="131"/>
      <x:c r="E313" s="148" t="str">
        <x:f>IF(A313="","",'Assumptions'!$B$6)</x:f>
      </x:c>
      <x:c r="F313" s="132"/>
      <x:c r="G313" s="134"/>
      <x:c r="H313" s="103" t="str">
        <x:f>IF(A313="","",MAX(0,E313-G313))</x:f>
      </x:c>
      <x:c r="I313" s="129"/>
      <x:c r="J313" s="134"/>
      <x:c r="K313" s="103" t="str">
        <x:f>IF(A313="","",MAX(0,H313-J313))</x:f>
      </x:c>
      <x:c r="L313" s="15" t="str">
        <x:f>IF(A313="","",IF(AND(F313="Approved",G313&gt;=E313),"WAIVED - CURRENT",IF(K313=0,"PAID - CURRENT",IF(J313&gt;0,"PARTIAL","PENDING"))))</x:f>
      </x:c>
      <x:c r="M313" s="132"/>
      <x:c r="N313" s="131"/>
      <x:c r="O313" s="15" t="str">
        <x:f>IF(A313="","",IF(AND(D313="Active",OR(L313="PAID - CURRENT",L313="WAIVED - CURRENT")),"YES","NO"))</x:f>
      </x:c>
      <x:c r="P313" s="132"/>
      <x:c r="Q313" s="130"/>
      <x:c r="R313" s="159"/>
      <x:c r="S313" s="131"/>
    </x:row>
    <x:row r="314">
      <x:c r="A314" s="132"/>
      <x:c r="B314" s="130"/>
      <x:c r="C314" s="130"/>
      <x:c r="D314" s="131"/>
      <x:c r="E314" s="148" t="str">
        <x:f>IF(A314="","",'Assumptions'!$B$6)</x:f>
      </x:c>
      <x:c r="F314" s="132"/>
      <x:c r="G314" s="134"/>
      <x:c r="H314" s="103" t="str">
        <x:f>IF(A314="","",MAX(0,E314-G314))</x:f>
      </x:c>
      <x:c r="I314" s="129"/>
      <x:c r="J314" s="134"/>
      <x:c r="K314" s="103" t="str">
        <x:f>IF(A314="","",MAX(0,H314-J314))</x:f>
      </x:c>
      <x:c r="L314" s="15" t="str">
        <x:f>IF(A314="","",IF(AND(F314="Approved",G314&gt;=E314),"WAIVED - CURRENT",IF(K314=0,"PAID - CURRENT",IF(J314&gt;0,"PARTIAL","PENDING"))))</x:f>
      </x:c>
      <x:c r="M314" s="132"/>
      <x:c r="N314" s="131"/>
      <x:c r="O314" s="15" t="str">
        <x:f>IF(A314="","",IF(AND(D314="Active",OR(L314="PAID - CURRENT",L314="WAIVED - CURRENT")),"YES","NO"))</x:f>
      </x:c>
      <x:c r="P314" s="132"/>
      <x:c r="Q314" s="130"/>
      <x:c r="R314" s="159"/>
      <x:c r="S314" s="131"/>
    </x:row>
    <x:row r="315">
      <x:c r="A315" s="132"/>
      <x:c r="B315" s="130"/>
      <x:c r="C315" s="130"/>
      <x:c r="D315" s="131"/>
      <x:c r="E315" s="148" t="str">
        <x:f>IF(A315="","",'Assumptions'!$B$6)</x:f>
      </x:c>
      <x:c r="F315" s="132"/>
      <x:c r="G315" s="134"/>
      <x:c r="H315" s="103" t="str">
        <x:f>IF(A315="","",MAX(0,E315-G315))</x:f>
      </x:c>
      <x:c r="I315" s="129"/>
      <x:c r="J315" s="134"/>
      <x:c r="K315" s="103" t="str">
        <x:f>IF(A315="","",MAX(0,H315-J315))</x:f>
      </x:c>
      <x:c r="L315" s="15" t="str">
        <x:f>IF(A315="","",IF(AND(F315="Approved",G315&gt;=E315),"WAIVED - CURRENT",IF(K315=0,"PAID - CURRENT",IF(J315&gt;0,"PARTIAL","PENDING"))))</x:f>
      </x:c>
      <x:c r="M315" s="132"/>
      <x:c r="N315" s="131"/>
      <x:c r="O315" s="15" t="str">
        <x:f>IF(A315="","",IF(AND(D315="Active",OR(L315="PAID - CURRENT",L315="WAIVED - CURRENT")),"YES","NO"))</x:f>
      </x:c>
      <x:c r="P315" s="132"/>
      <x:c r="Q315" s="130"/>
      <x:c r="R315" s="159"/>
      <x:c r="S315" s="131"/>
    </x:row>
    <x:row r="316">
      <x:c r="A316" s="132"/>
      <x:c r="B316" s="130"/>
      <x:c r="C316" s="130"/>
      <x:c r="D316" s="131"/>
      <x:c r="E316" s="148" t="str">
        <x:f>IF(A316="","",'Assumptions'!$B$6)</x:f>
      </x:c>
      <x:c r="F316" s="132"/>
      <x:c r="G316" s="134"/>
      <x:c r="H316" s="103" t="str">
        <x:f>IF(A316="","",MAX(0,E316-G316))</x:f>
      </x:c>
      <x:c r="I316" s="129"/>
      <x:c r="J316" s="134"/>
      <x:c r="K316" s="103" t="str">
        <x:f>IF(A316="","",MAX(0,H316-J316))</x:f>
      </x:c>
      <x:c r="L316" s="15" t="str">
        <x:f>IF(A316="","",IF(AND(F316="Approved",G316&gt;=E316),"WAIVED - CURRENT",IF(K316=0,"PAID - CURRENT",IF(J316&gt;0,"PARTIAL","PENDING"))))</x:f>
      </x:c>
      <x:c r="M316" s="132"/>
      <x:c r="N316" s="131"/>
      <x:c r="O316" s="15" t="str">
        <x:f>IF(A316="","",IF(AND(D316="Active",OR(L316="PAID - CURRENT",L316="WAIVED - CURRENT")),"YES","NO"))</x:f>
      </x:c>
      <x:c r="P316" s="132"/>
      <x:c r="Q316" s="130"/>
      <x:c r="R316" s="159"/>
      <x:c r="S316" s="131"/>
    </x:row>
    <x:row r="317">
      <x:c r="A317" s="132"/>
      <x:c r="B317" s="130"/>
      <x:c r="C317" s="130"/>
      <x:c r="D317" s="131"/>
      <x:c r="E317" s="148" t="str">
        <x:f>IF(A317="","",'Assumptions'!$B$6)</x:f>
      </x:c>
      <x:c r="F317" s="132"/>
      <x:c r="G317" s="134"/>
      <x:c r="H317" s="103" t="str">
        <x:f>IF(A317="","",MAX(0,E317-G317))</x:f>
      </x:c>
      <x:c r="I317" s="129"/>
      <x:c r="J317" s="134"/>
      <x:c r="K317" s="103" t="str">
        <x:f>IF(A317="","",MAX(0,H317-J317))</x:f>
      </x:c>
      <x:c r="L317" s="15" t="str">
        <x:f>IF(A317="","",IF(AND(F317="Approved",G317&gt;=E317),"WAIVED - CURRENT",IF(K317=0,"PAID - CURRENT",IF(J317&gt;0,"PARTIAL","PENDING"))))</x:f>
      </x:c>
      <x:c r="M317" s="132"/>
      <x:c r="N317" s="131"/>
      <x:c r="O317" s="15" t="str">
        <x:f>IF(A317="","",IF(AND(D317="Active",OR(L317="PAID - CURRENT",L317="WAIVED - CURRENT")),"YES","NO"))</x:f>
      </x:c>
      <x:c r="P317" s="132"/>
      <x:c r="Q317" s="130"/>
      <x:c r="R317" s="159"/>
      <x:c r="S317" s="131"/>
    </x:row>
    <x:row r="318">
      <x:c r="A318" s="132"/>
      <x:c r="B318" s="130"/>
      <x:c r="C318" s="130"/>
      <x:c r="D318" s="131"/>
      <x:c r="E318" s="148" t="str">
        <x:f>IF(A318="","",'Assumptions'!$B$6)</x:f>
      </x:c>
      <x:c r="F318" s="132"/>
      <x:c r="G318" s="134"/>
      <x:c r="H318" s="103" t="str">
        <x:f>IF(A318="","",MAX(0,E318-G318))</x:f>
      </x:c>
      <x:c r="I318" s="129"/>
      <x:c r="J318" s="134"/>
      <x:c r="K318" s="103" t="str">
        <x:f>IF(A318="","",MAX(0,H318-J318))</x:f>
      </x:c>
      <x:c r="L318" s="15" t="str">
        <x:f>IF(A318="","",IF(AND(F318="Approved",G318&gt;=E318),"WAIVED - CURRENT",IF(K318=0,"PAID - CURRENT",IF(J318&gt;0,"PARTIAL","PENDING"))))</x:f>
      </x:c>
      <x:c r="M318" s="132"/>
      <x:c r="N318" s="131"/>
      <x:c r="O318" s="15" t="str">
        <x:f>IF(A318="","",IF(AND(D318="Active",OR(L318="PAID - CURRENT",L318="WAIVED - CURRENT")),"YES","NO"))</x:f>
      </x:c>
      <x:c r="P318" s="132"/>
      <x:c r="Q318" s="130"/>
      <x:c r="R318" s="159"/>
      <x:c r="S318" s="131"/>
    </x:row>
    <x:row r="319">
      <x:c r="A319" s="132"/>
      <x:c r="B319" s="130"/>
      <x:c r="C319" s="130"/>
      <x:c r="D319" s="131"/>
      <x:c r="E319" s="148" t="str">
        <x:f>IF(A319="","",'Assumptions'!$B$6)</x:f>
      </x:c>
      <x:c r="F319" s="132"/>
      <x:c r="G319" s="134"/>
      <x:c r="H319" s="103" t="str">
        <x:f>IF(A319="","",MAX(0,E319-G319))</x:f>
      </x:c>
      <x:c r="I319" s="129"/>
      <x:c r="J319" s="134"/>
      <x:c r="K319" s="103" t="str">
        <x:f>IF(A319="","",MAX(0,H319-J319))</x:f>
      </x:c>
      <x:c r="L319" s="15" t="str">
        <x:f>IF(A319="","",IF(AND(F319="Approved",G319&gt;=E319),"WAIVED - CURRENT",IF(K319=0,"PAID - CURRENT",IF(J319&gt;0,"PARTIAL","PENDING"))))</x:f>
      </x:c>
      <x:c r="M319" s="132"/>
      <x:c r="N319" s="131"/>
      <x:c r="O319" s="15" t="str">
        <x:f>IF(A319="","",IF(AND(D319="Active",OR(L319="PAID - CURRENT",L319="WAIVED - CURRENT")),"YES","NO"))</x:f>
      </x:c>
      <x:c r="P319" s="132"/>
      <x:c r="Q319" s="130"/>
      <x:c r="R319" s="159"/>
      <x:c r="S319" s="131"/>
    </x:row>
    <x:row r="320">
      <x:c r="A320" s="132"/>
      <x:c r="B320" s="130"/>
      <x:c r="C320" s="130"/>
      <x:c r="D320" s="131"/>
      <x:c r="E320" s="148" t="str">
        <x:f>IF(A320="","",'Assumptions'!$B$6)</x:f>
      </x:c>
      <x:c r="F320" s="132"/>
      <x:c r="G320" s="134"/>
      <x:c r="H320" s="103" t="str">
        <x:f>IF(A320="","",MAX(0,E320-G320))</x:f>
      </x:c>
      <x:c r="I320" s="129"/>
      <x:c r="J320" s="134"/>
      <x:c r="K320" s="103" t="str">
        <x:f>IF(A320="","",MAX(0,H320-J320))</x:f>
      </x:c>
      <x:c r="L320" s="15" t="str">
        <x:f>IF(A320="","",IF(AND(F320="Approved",G320&gt;=E320),"WAIVED - CURRENT",IF(K320=0,"PAID - CURRENT",IF(J320&gt;0,"PARTIAL","PENDING"))))</x:f>
      </x:c>
      <x:c r="M320" s="132"/>
      <x:c r="N320" s="131"/>
      <x:c r="O320" s="15" t="str">
        <x:f>IF(A320="","",IF(AND(D320="Active",OR(L320="PAID - CURRENT",L320="WAIVED - CURRENT")),"YES","NO"))</x:f>
      </x:c>
      <x:c r="P320" s="132"/>
      <x:c r="Q320" s="130"/>
      <x:c r="R320" s="159"/>
      <x:c r="S320" s="131"/>
    </x:row>
    <x:row r="321">
      <x:c r="A321" s="132"/>
      <x:c r="B321" s="130"/>
      <x:c r="C321" s="130"/>
      <x:c r="D321" s="131"/>
      <x:c r="E321" s="148" t="str">
        <x:f>IF(A321="","",'Assumptions'!$B$6)</x:f>
      </x:c>
      <x:c r="F321" s="132"/>
      <x:c r="G321" s="134"/>
      <x:c r="H321" s="103" t="str">
        <x:f>IF(A321="","",MAX(0,E321-G321))</x:f>
      </x:c>
      <x:c r="I321" s="129"/>
      <x:c r="J321" s="134"/>
      <x:c r="K321" s="103" t="str">
        <x:f>IF(A321="","",MAX(0,H321-J321))</x:f>
      </x:c>
      <x:c r="L321" s="15" t="str">
        <x:f>IF(A321="","",IF(AND(F321="Approved",G321&gt;=E321),"WAIVED - CURRENT",IF(K321=0,"PAID - CURRENT",IF(J321&gt;0,"PARTIAL","PENDING"))))</x:f>
      </x:c>
      <x:c r="M321" s="132"/>
      <x:c r="N321" s="131"/>
      <x:c r="O321" s="15" t="str">
        <x:f>IF(A321="","",IF(AND(D321="Active",OR(L321="PAID - CURRENT",L321="WAIVED - CURRENT")),"YES","NO"))</x:f>
      </x:c>
      <x:c r="P321" s="132"/>
      <x:c r="Q321" s="130"/>
      <x:c r="R321" s="159"/>
      <x:c r="S321" s="131"/>
    </x:row>
    <x:row r="322">
      <x:c r="A322" s="132"/>
      <x:c r="B322" s="130"/>
      <x:c r="C322" s="130"/>
      <x:c r="D322" s="131"/>
      <x:c r="E322" s="148" t="str">
        <x:f>IF(A322="","",'Assumptions'!$B$6)</x:f>
      </x:c>
      <x:c r="F322" s="132"/>
      <x:c r="G322" s="134"/>
      <x:c r="H322" s="103" t="str">
        <x:f>IF(A322="","",MAX(0,E322-G322))</x:f>
      </x:c>
      <x:c r="I322" s="129"/>
      <x:c r="J322" s="134"/>
      <x:c r="K322" s="103" t="str">
        <x:f>IF(A322="","",MAX(0,H322-J322))</x:f>
      </x:c>
      <x:c r="L322" s="15" t="str">
        <x:f>IF(A322="","",IF(AND(F322="Approved",G322&gt;=E322),"WAIVED - CURRENT",IF(K322=0,"PAID - CURRENT",IF(J322&gt;0,"PARTIAL","PENDING"))))</x:f>
      </x:c>
      <x:c r="M322" s="132"/>
      <x:c r="N322" s="131"/>
      <x:c r="O322" s="15" t="str">
        <x:f>IF(A322="","",IF(AND(D322="Active",OR(L322="PAID - CURRENT",L322="WAIVED - CURRENT")),"YES","NO"))</x:f>
      </x:c>
      <x:c r="P322" s="132"/>
      <x:c r="Q322" s="130"/>
      <x:c r="R322" s="159"/>
      <x:c r="S322" s="131"/>
    </x:row>
    <x:row r="323">
      <x:c r="A323" s="132"/>
      <x:c r="B323" s="130"/>
      <x:c r="C323" s="130"/>
      <x:c r="D323" s="131"/>
      <x:c r="E323" s="148" t="str">
        <x:f>IF(A323="","",'Assumptions'!$B$6)</x:f>
      </x:c>
      <x:c r="F323" s="132"/>
      <x:c r="G323" s="134"/>
      <x:c r="H323" s="103" t="str">
        <x:f>IF(A323="","",MAX(0,E323-G323))</x:f>
      </x:c>
      <x:c r="I323" s="129"/>
      <x:c r="J323" s="134"/>
      <x:c r="K323" s="103" t="str">
        <x:f>IF(A323="","",MAX(0,H323-J323))</x:f>
      </x:c>
      <x:c r="L323" s="15" t="str">
        <x:f>IF(A323="","",IF(AND(F323="Approved",G323&gt;=E323),"WAIVED - CURRENT",IF(K323=0,"PAID - CURRENT",IF(J323&gt;0,"PARTIAL","PENDING"))))</x:f>
      </x:c>
      <x:c r="M323" s="132"/>
      <x:c r="N323" s="131"/>
      <x:c r="O323" s="15" t="str">
        <x:f>IF(A323="","",IF(AND(D323="Active",OR(L323="PAID - CURRENT",L323="WAIVED - CURRENT")),"YES","NO"))</x:f>
      </x:c>
      <x:c r="P323" s="132"/>
      <x:c r="Q323" s="130"/>
      <x:c r="R323" s="159"/>
      <x:c r="S323" s="131"/>
    </x:row>
    <x:row r="324">
      <x:c r="A324" s="132"/>
      <x:c r="B324" s="130"/>
      <x:c r="C324" s="130"/>
      <x:c r="D324" s="131"/>
      <x:c r="E324" s="148" t="str">
        <x:f>IF(A324="","",'Assumptions'!$B$6)</x:f>
      </x:c>
      <x:c r="F324" s="132"/>
      <x:c r="G324" s="134"/>
      <x:c r="H324" s="103" t="str">
        <x:f>IF(A324="","",MAX(0,E324-G324))</x:f>
      </x:c>
      <x:c r="I324" s="129"/>
      <x:c r="J324" s="134"/>
      <x:c r="K324" s="103" t="str">
        <x:f>IF(A324="","",MAX(0,H324-J324))</x:f>
      </x:c>
      <x:c r="L324" s="15" t="str">
        <x:f>IF(A324="","",IF(AND(F324="Approved",G324&gt;=E324),"WAIVED - CURRENT",IF(K324=0,"PAID - CURRENT",IF(J324&gt;0,"PARTIAL","PENDING"))))</x:f>
      </x:c>
      <x:c r="M324" s="132"/>
      <x:c r="N324" s="131"/>
      <x:c r="O324" s="15" t="str">
        <x:f>IF(A324="","",IF(AND(D324="Active",OR(L324="PAID - CURRENT",L324="WAIVED - CURRENT")),"YES","NO"))</x:f>
      </x:c>
      <x:c r="P324" s="132"/>
      <x:c r="Q324" s="130"/>
      <x:c r="R324" s="159"/>
      <x:c r="S324" s="131"/>
    </x:row>
    <x:row r="325">
      <x:c r="A325" s="132"/>
      <x:c r="B325" s="130"/>
      <x:c r="C325" s="130"/>
      <x:c r="D325" s="131"/>
      <x:c r="E325" s="148" t="str">
        <x:f>IF(A325="","",'Assumptions'!$B$6)</x:f>
      </x:c>
      <x:c r="F325" s="132"/>
      <x:c r="G325" s="134"/>
      <x:c r="H325" s="103" t="str">
        <x:f>IF(A325="","",MAX(0,E325-G325))</x:f>
      </x:c>
      <x:c r="I325" s="129"/>
      <x:c r="J325" s="134"/>
      <x:c r="K325" s="103" t="str">
        <x:f>IF(A325="","",MAX(0,H325-J325))</x:f>
      </x:c>
      <x:c r="L325" s="15" t="str">
        <x:f>IF(A325="","",IF(AND(F325="Approved",G325&gt;=E325),"WAIVED - CURRENT",IF(K325=0,"PAID - CURRENT",IF(J325&gt;0,"PARTIAL","PENDING"))))</x:f>
      </x:c>
      <x:c r="M325" s="132"/>
      <x:c r="N325" s="131"/>
      <x:c r="O325" s="15" t="str">
        <x:f>IF(A325="","",IF(AND(D325="Active",OR(L325="PAID - CURRENT",L325="WAIVED - CURRENT")),"YES","NO"))</x:f>
      </x:c>
      <x:c r="P325" s="132"/>
      <x:c r="Q325" s="130"/>
      <x:c r="R325" s="159"/>
      <x:c r="S325" s="131"/>
    </x:row>
    <x:row r="326">
      <x:c r="A326" s="132"/>
      <x:c r="B326" s="130"/>
      <x:c r="C326" s="130"/>
      <x:c r="D326" s="131"/>
      <x:c r="E326" s="148" t="str">
        <x:f>IF(A326="","",'Assumptions'!$B$6)</x:f>
      </x:c>
      <x:c r="F326" s="132"/>
      <x:c r="G326" s="134"/>
      <x:c r="H326" s="103" t="str">
        <x:f>IF(A326="","",MAX(0,E326-G326))</x:f>
      </x:c>
      <x:c r="I326" s="129"/>
      <x:c r="J326" s="134"/>
      <x:c r="K326" s="103" t="str">
        <x:f>IF(A326="","",MAX(0,H326-J326))</x:f>
      </x:c>
      <x:c r="L326" s="15" t="str">
        <x:f>IF(A326="","",IF(AND(F326="Approved",G326&gt;=E326),"WAIVED - CURRENT",IF(K326=0,"PAID - CURRENT",IF(J326&gt;0,"PARTIAL","PENDING"))))</x:f>
      </x:c>
      <x:c r="M326" s="132"/>
      <x:c r="N326" s="131"/>
      <x:c r="O326" s="15" t="str">
        <x:f>IF(A326="","",IF(AND(D326="Active",OR(L326="PAID - CURRENT",L326="WAIVED - CURRENT")),"YES","NO"))</x:f>
      </x:c>
      <x:c r="P326" s="132"/>
      <x:c r="Q326" s="130"/>
      <x:c r="R326" s="159"/>
      <x:c r="S326" s="131"/>
    </x:row>
    <x:row r="327">
      <x:c r="A327" s="132"/>
      <x:c r="B327" s="130"/>
      <x:c r="C327" s="130"/>
      <x:c r="D327" s="131"/>
      <x:c r="E327" s="148" t="str">
        <x:f>IF(A327="","",'Assumptions'!$B$6)</x:f>
      </x:c>
      <x:c r="F327" s="132"/>
      <x:c r="G327" s="134"/>
      <x:c r="H327" s="103" t="str">
        <x:f>IF(A327="","",MAX(0,E327-G327))</x:f>
      </x:c>
      <x:c r="I327" s="129"/>
      <x:c r="J327" s="134"/>
      <x:c r="K327" s="103" t="str">
        <x:f>IF(A327="","",MAX(0,H327-J327))</x:f>
      </x:c>
      <x:c r="L327" s="15" t="str">
        <x:f>IF(A327="","",IF(AND(F327="Approved",G327&gt;=E327),"WAIVED - CURRENT",IF(K327=0,"PAID - CURRENT",IF(J327&gt;0,"PARTIAL","PENDING"))))</x:f>
      </x:c>
      <x:c r="M327" s="132"/>
      <x:c r="N327" s="131"/>
      <x:c r="O327" s="15" t="str">
        <x:f>IF(A327="","",IF(AND(D327="Active",OR(L327="PAID - CURRENT",L327="WAIVED - CURRENT")),"YES","NO"))</x:f>
      </x:c>
      <x:c r="P327" s="132"/>
      <x:c r="Q327" s="130"/>
      <x:c r="R327" s="159"/>
      <x:c r="S327" s="131"/>
    </x:row>
    <x:row r="328">
      <x:c r="A328" s="132"/>
      <x:c r="B328" s="130"/>
      <x:c r="C328" s="130"/>
      <x:c r="D328" s="131"/>
      <x:c r="E328" s="148" t="str">
        <x:f>IF(A328="","",'Assumptions'!$B$6)</x:f>
      </x:c>
      <x:c r="F328" s="132"/>
      <x:c r="G328" s="134"/>
      <x:c r="H328" s="103" t="str">
        <x:f>IF(A328="","",MAX(0,E328-G328))</x:f>
      </x:c>
      <x:c r="I328" s="129"/>
      <x:c r="J328" s="134"/>
      <x:c r="K328" s="103" t="str">
        <x:f>IF(A328="","",MAX(0,H328-J328))</x:f>
      </x:c>
      <x:c r="L328" s="15" t="str">
        <x:f>IF(A328="","",IF(AND(F328="Approved",G328&gt;=E328),"WAIVED - CURRENT",IF(K328=0,"PAID - CURRENT",IF(J328&gt;0,"PARTIAL","PENDING"))))</x:f>
      </x:c>
      <x:c r="M328" s="132"/>
      <x:c r="N328" s="131"/>
      <x:c r="O328" s="15" t="str">
        <x:f>IF(A328="","",IF(AND(D328="Active",OR(L328="PAID - CURRENT",L328="WAIVED - CURRENT")),"YES","NO"))</x:f>
      </x:c>
      <x:c r="P328" s="132"/>
      <x:c r="Q328" s="130"/>
      <x:c r="R328" s="159"/>
      <x:c r="S328" s="131"/>
    </x:row>
    <x:row r="329">
      <x:c r="A329" s="132"/>
      <x:c r="B329" s="130"/>
      <x:c r="C329" s="130"/>
      <x:c r="D329" s="131"/>
      <x:c r="E329" s="148" t="str">
        <x:f>IF(A329="","",'Assumptions'!$B$6)</x:f>
      </x:c>
      <x:c r="F329" s="132"/>
      <x:c r="G329" s="134"/>
      <x:c r="H329" s="103" t="str">
        <x:f>IF(A329="","",MAX(0,E329-G329))</x:f>
      </x:c>
      <x:c r="I329" s="129"/>
      <x:c r="J329" s="134"/>
      <x:c r="K329" s="103" t="str">
        <x:f>IF(A329="","",MAX(0,H329-J329))</x:f>
      </x:c>
      <x:c r="L329" s="15" t="str">
        <x:f>IF(A329="","",IF(AND(F329="Approved",G329&gt;=E329),"WAIVED - CURRENT",IF(K329=0,"PAID - CURRENT",IF(J329&gt;0,"PARTIAL","PENDING"))))</x:f>
      </x:c>
      <x:c r="M329" s="132"/>
      <x:c r="N329" s="131"/>
      <x:c r="O329" s="15" t="str">
        <x:f>IF(A329="","",IF(AND(D329="Active",OR(L329="PAID - CURRENT",L329="WAIVED - CURRENT")),"YES","NO"))</x:f>
      </x:c>
      <x:c r="P329" s="132"/>
      <x:c r="Q329" s="130"/>
      <x:c r="R329" s="159"/>
      <x:c r="S329" s="131"/>
    </x:row>
    <x:row r="330">
      <x:c r="A330" s="132"/>
      <x:c r="B330" s="130"/>
      <x:c r="C330" s="130"/>
      <x:c r="D330" s="131"/>
      <x:c r="E330" s="148" t="str">
        <x:f>IF(A330="","",'Assumptions'!$B$6)</x:f>
      </x:c>
      <x:c r="F330" s="132"/>
      <x:c r="G330" s="134"/>
      <x:c r="H330" s="103" t="str">
        <x:f>IF(A330="","",MAX(0,E330-G330))</x:f>
      </x:c>
      <x:c r="I330" s="129"/>
      <x:c r="J330" s="134"/>
      <x:c r="K330" s="103" t="str">
        <x:f>IF(A330="","",MAX(0,H330-J330))</x:f>
      </x:c>
      <x:c r="L330" s="15" t="str">
        <x:f>IF(A330="","",IF(AND(F330="Approved",G330&gt;=E330),"WAIVED - CURRENT",IF(K330=0,"PAID - CURRENT",IF(J330&gt;0,"PARTIAL","PENDING"))))</x:f>
      </x:c>
      <x:c r="M330" s="132"/>
      <x:c r="N330" s="131"/>
      <x:c r="O330" s="15" t="str">
        <x:f>IF(A330="","",IF(AND(D330="Active",OR(L330="PAID - CURRENT",L330="WAIVED - CURRENT")),"YES","NO"))</x:f>
      </x:c>
      <x:c r="P330" s="132"/>
      <x:c r="Q330" s="130"/>
      <x:c r="R330" s="159"/>
      <x:c r="S330" s="131"/>
    </x:row>
    <x:row r="331">
      <x:c r="A331" s="132"/>
      <x:c r="B331" s="130"/>
      <x:c r="C331" s="130"/>
      <x:c r="D331" s="131"/>
      <x:c r="E331" s="148" t="str">
        <x:f>IF(A331="","",'Assumptions'!$B$6)</x:f>
      </x:c>
      <x:c r="F331" s="132"/>
      <x:c r="G331" s="134"/>
      <x:c r="H331" s="103" t="str">
        <x:f>IF(A331="","",MAX(0,E331-G331))</x:f>
      </x:c>
      <x:c r="I331" s="129"/>
      <x:c r="J331" s="134"/>
      <x:c r="K331" s="103" t="str">
        <x:f>IF(A331="","",MAX(0,H331-J331))</x:f>
      </x:c>
      <x:c r="L331" s="15" t="str">
        <x:f>IF(A331="","",IF(AND(F331="Approved",G331&gt;=E331),"WAIVED - CURRENT",IF(K331=0,"PAID - CURRENT",IF(J331&gt;0,"PARTIAL","PENDING"))))</x:f>
      </x:c>
      <x:c r="M331" s="132"/>
      <x:c r="N331" s="131"/>
      <x:c r="O331" s="15" t="str">
        <x:f>IF(A331="","",IF(AND(D331="Active",OR(L331="PAID - CURRENT",L331="WAIVED - CURRENT")),"YES","NO"))</x:f>
      </x:c>
      <x:c r="P331" s="132"/>
      <x:c r="Q331" s="130"/>
      <x:c r="R331" s="159"/>
      <x:c r="S331" s="131"/>
    </x:row>
    <x:row r="332">
      <x:c r="A332" s="132"/>
      <x:c r="B332" s="130"/>
      <x:c r="C332" s="130"/>
      <x:c r="D332" s="131"/>
      <x:c r="E332" s="148" t="str">
        <x:f>IF(A332="","",'Assumptions'!$B$6)</x:f>
      </x:c>
      <x:c r="F332" s="132"/>
      <x:c r="G332" s="134"/>
      <x:c r="H332" s="103" t="str">
        <x:f>IF(A332="","",MAX(0,E332-G332))</x:f>
      </x:c>
      <x:c r="I332" s="129"/>
      <x:c r="J332" s="134"/>
      <x:c r="K332" s="103" t="str">
        <x:f>IF(A332="","",MAX(0,H332-J332))</x:f>
      </x:c>
      <x:c r="L332" s="15" t="str">
        <x:f>IF(A332="","",IF(AND(F332="Approved",G332&gt;=E332),"WAIVED - CURRENT",IF(K332=0,"PAID - CURRENT",IF(J332&gt;0,"PARTIAL","PENDING"))))</x:f>
      </x:c>
      <x:c r="M332" s="132"/>
      <x:c r="N332" s="131"/>
      <x:c r="O332" s="15" t="str">
        <x:f>IF(A332="","",IF(AND(D332="Active",OR(L332="PAID - CURRENT",L332="WAIVED - CURRENT")),"YES","NO"))</x:f>
      </x:c>
      <x:c r="P332" s="132"/>
      <x:c r="Q332" s="130"/>
      <x:c r="R332" s="159"/>
      <x:c r="S332" s="131"/>
    </x:row>
    <x:row r="333">
      <x:c r="A333" s="132"/>
      <x:c r="B333" s="130"/>
      <x:c r="C333" s="130"/>
      <x:c r="D333" s="131"/>
      <x:c r="E333" s="148" t="str">
        <x:f>IF(A333="","",'Assumptions'!$B$6)</x:f>
      </x:c>
      <x:c r="F333" s="132"/>
      <x:c r="G333" s="134"/>
      <x:c r="H333" s="103" t="str">
        <x:f>IF(A333="","",MAX(0,E333-G333))</x:f>
      </x:c>
      <x:c r="I333" s="129"/>
      <x:c r="J333" s="134"/>
      <x:c r="K333" s="103" t="str">
        <x:f>IF(A333="","",MAX(0,H333-J333))</x:f>
      </x:c>
      <x:c r="L333" s="15" t="str">
        <x:f>IF(A333="","",IF(AND(F333="Approved",G333&gt;=E333),"WAIVED - CURRENT",IF(K333=0,"PAID - CURRENT",IF(J333&gt;0,"PARTIAL","PENDING"))))</x:f>
      </x:c>
      <x:c r="M333" s="132"/>
      <x:c r="N333" s="131"/>
      <x:c r="O333" s="15" t="str">
        <x:f>IF(A333="","",IF(AND(D333="Active",OR(L333="PAID - CURRENT",L333="WAIVED - CURRENT")),"YES","NO"))</x:f>
      </x:c>
      <x:c r="P333" s="132"/>
      <x:c r="Q333" s="130"/>
      <x:c r="R333" s="159"/>
      <x:c r="S333" s="131"/>
    </x:row>
    <x:row r="334">
      <x:c r="A334" s="132"/>
      <x:c r="B334" s="130"/>
      <x:c r="C334" s="130"/>
      <x:c r="D334" s="131"/>
      <x:c r="E334" s="148" t="str">
        <x:f>IF(A334="","",'Assumptions'!$B$6)</x:f>
      </x:c>
      <x:c r="F334" s="132"/>
      <x:c r="G334" s="134"/>
      <x:c r="H334" s="103" t="str">
        <x:f>IF(A334="","",MAX(0,E334-G334))</x:f>
      </x:c>
      <x:c r="I334" s="129"/>
      <x:c r="J334" s="134"/>
      <x:c r="K334" s="103" t="str">
        <x:f>IF(A334="","",MAX(0,H334-J334))</x:f>
      </x:c>
      <x:c r="L334" s="15" t="str">
        <x:f>IF(A334="","",IF(AND(F334="Approved",G334&gt;=E334),"WAIVED - CURRENT",IF(K334=0,"PAID - CURRENT",IF(J334&gt;0,"PARTIAL","PENDING"))))</x:f>
      </x:c>
      <x:c r="M334" s="132"/>
      <x:c r="N334" s="131"/>
      <x:c r="O334" s="15" t="str">
        <x:f>IF(A334="","",IF(AND(D334="Active",OR(L334="PAID - CURRENT",L334="WAIVED - CURRENT")),"YES","NO"))</x:f>
      </x:c>
      <x:c r="P334" s="132"/>
      <x:c r="Q334" s="130"/>
      <x:c r="R334" s="159"/>
      <x:c r="S334" s="131"/>
    </x:row>
    <x:row r="335">
      <x:c r="A335" s="132"/>
      <x:c r="B335" s="130"/>
      <x:c r="C335" s="130"/>
      <x:c r="D335" s="131"/>
      <x:c r="E335" s="148" t="str">
        <x:f>IF(A335="","",'Assumptions'!$B$6)</x:f>
      </x:c>
      <x:c r="F335" s="132"/>
      <x:c r="G335" s="134"/>
      <x:c r="H335" s="103" t="str">
        <x:f>IF(A335="","",MAX(0,E335-G335))</x:f>
      </x:c>
      <x:c r="I335" s="129"/>
      <x:c r="J335" s="134"/>
      <x:c r="K335" s="103" t="str">
        <x:f>IF(A335="","",MAX(0,H335-J335))</x:f>
      </x:c>
      <x:c r="L335" s="15" t="str">
        <x:f>IF(A335="","",IF(AND(F335="Approved",G335&gt;=E335),"WAIVED - CURRENT",IF(K335=0,"PAID - CURRENT",IF(J335&gt;0,"PARTIAL","PENDING"))))</x:f>
      </x:c>
      <x:c r="M335" s="132"/>
      <x:c r="N335" s="131"/>
      <x:c r="O335" s="15" t="str">
        <x:f>IF(A335="","",IF(AND(D335="Active",OR(L335="PAID - CURRENT",L335="WAIVED - CURRENT")),"YES","NO"))</x:f>
      </x:c>
      <x:c r="P335" s="132"/>
      <x:c r="Q335" s="130"/>
      <x:c r="R335" s="159"/>
      <x:c r="S335" s="131"/>
    </x:row>
    <x:row r="336">
      <x:c r="A336" s="132"/>
      <x:c r="B336" s="130"/>
      <x:c r="C336" s="130"/>
      <x:c r="D336" s="131"/>
      <x:c r="E336" s="148" t="str">
        <x:f>IF(A336="","",'Assumptions'!$B$6)</x:f>
      </x:c>
      <x:c r="F336" s="132"/>
      <x:c r="G336" s="134"/>
      <x:c r="H336" s="103" t="str">
        <x:f>IF(A336="","",MAX(0,E336-G336))</x:f>
      </x:c>
      <x:c r="I336" s="129"/>
      <x:c r="J336" s="134"/>
      <x:c r="K336" s="103" t="str">
        <x:f>IF(A336="","",MAX(0,H336-J336))</x:f>
      </x:c>
      <x:c r="L336" s="15" t="str">
        <x:f>IF(A336="","",IF(AND(F336="Approved",G336&gt;=E336),"WAIVED - CURRENT",IF(K336=0,"PAID - CURRENT",IF(J336&gt;0,"PARTIAL","PENDING"))))</x:f>
      </x:c>
      <x:c r="M336" s="132"/>
      <x:c r="N336" s="131"/>
      <x:c r="O336" s="15" t="str">
        <x:f>IF(A336="","",IF(AND(D336="Active",OR(L336="PAID - CURRENT",L336="WAIVED - CURRENT")),"YES","NO"))</x:f>
      </x:c>
      <x:c r="P336" s="132"/>
      <x:c r="Q336" s="130"/>
      <x:c r="R336" s="159"/>
      <x:c r="S336" s="131"/>
    </x:row>
    <x:row r="337">
      <x:c r="A337" s="132"/>
      <x:c r="B337" s="130"/>
      <x:c r="C337" s="130"/>
      <x:c r="D337" s="131"/>
      <x:c r="E337" s="148" t="str">
        <x:f>IF(A337="","",'Assumptions'!$B$6)</x:f>
      </x:c>
      <x:c r="F337" s="132"/>
      <x:c r="G337" s="134"/>
      <x:c r="H337" s="103" t="str">
        <x:f>IF(A337="","",MAX(0,E337-G337))</x:f>
      </x:c>
      <x:c r="I337" s="129"/>
      <x:c r="J337" s="134"/>
      <x:c r="K337" s="103" t="str">
        <x:f>IF(A337="","",MAX(0,H337-J337))</x:f>
      </x:c>
      <x:c r="L337" s="15" t="str">
        <x:f>IF(A337="","",IF(AND(F337="Approved",G337&gt;=E337),"WAIVED - CURRENT",IF(K337=0,"PAID - CURRENT",IF(J337&gt;0,"PARTIAL","PENDING"))))</x:f>
      </x:c>
      <x:c r="M337" s="132"/>
      <x:c r="N337" s="131"/>
      <x:c r="O337" s="15" t="str">
        <x:f>IF(A337="","",IF(AND(D337="Active",OR(L337="PAID - CURRENT",L337="WAIVED - CURRENT")),"YES","NO"))</x:f>
      </x:c>
      <x:c r="P337" s="132"/>
      <x:c r="Q337" s="130"/>
      <x:c r="R337" s="159"/>
      <x:c r="S337" s="131"/>
    </x:row>
    <x:row r="338">
      <x:c r="A338" s="132"/>
      <x:c r="B338" s="130"/>
      <x:c r="C338" s="130"/>
      <x:c r="D338" s="131"/>
      <x:c r="E338" s="148" t="str">
        <x:f>IF(A338="","",'Assumptions'!$B$6)</x:f>
      </x:c>
      <x:c r="F338" s="132"/>
      <x:c r="G338" s="134"/>
      <x:c r="H338" s="103" t="str">
        <x:f>IF(A338="","",MAX(0,E338-G338))</x:f>
      </x:c>
      <x:c r="I338" s="129"/>
      <x:c r="J338" s="134"/>
      <x:c r="K338" s="103" t="str">
        <x:f>IF(A338="","",MAX(0,H338-J338))</x:f>
      </x:c>
      <x:c r="L338" s="15" t="str">
        <x:f>IF(A338="","",IF(AND(F338="Approved",G338&gt;=E338),"WAIVED - CURRENT",IF(K338=0,"PAID - CURRENT",IF(J338&gt;0,"PARTIAL","PENDING"))))</x:f>
      </x:c>
      <x:c r="M338" s="132"/>
      <x:c r="N338" s="131"/>
      <x:c r="O338" s="15" t="str">
        <x:f>IF(A338="","",IF(AND(D338="Active",OR(L338="PAID - CURRENT",L338="WAIVED - CURRENT")),"YES","NO"))</x:f>
      </x:c>
      <x:c r="P338" s="132"/>
      <x:c r="Q338" s="130"/>
      <x:c r="R338" s="159"/>
      <x:c r="S338" s="131"/>
    </x:row>
    <x:row r="339">
      <x:c r="A339" s="132"/>
      <x:c r="B339" s="130"/>
      <x:c r="C339" s="130"/>
      <x:c r="D339" s="131"/>
      <x:c r="E339" s="148" t="str">
        <x:f>IF(A339="","",'Assumptions'!$B$6)</x:f>
      </x:c>
      <x:c r="F339" s="132"/>
      <x:c r="G339" s="134"/>
      <x:c r="H339" s="103" t="str">
        <x:f>IF(A339="","",MAX(0,E339-G339))</x:f>
      </x:c>
      <x:c r="I339" s="129"/>
      <x:c r="J339" s="134"/>
      <x:c r="K339" s="103" t="str">
        <x:f>IF(A339="","",MAX(0,H339-J339))</x:f>
      </x:c>
      <x:c r="L339" s="15" t="str">
        <x:f>IF(A339="","",IF(AND(F339="Approved",G339&gt;=E339),"WAIVED - CURRENT",IF(K339=0,"PAID - CURRENT",IF(J339&gt;0,"PARTIAL","PENDING"))))</x:f>
      </x:c>
      <x:c r="M339" s="132"/>
      <x:c r="N339" s="131"/>
      <x:c r="O339" s="15" t="str">
        <x:f>IF(A339="","",IF(AND(D339="Active",OR(L339="PAID - CURRENT",L339="WAIVED - CURRENT")),"YES","NO"))</x:f>
      </x:c>
      <x:c r="P339" s="132"/>
      <x:c r="Q339" s="130"/>
      <x:c r="R339" s="159"/>
      <x:c r="S339" s="131"/>
    </x:row>
    <x:row r="340">
      <x:c r="A340" s="132"/>
      <x:c r="B340" s="130"/>
      <x:c r="C340" s="130"/>
      <x:c r="D340" s="131"/>
      <x:c r="E340" s="148" t="str">
        <x:f>IF(A340="","",'Assumptions'!$B$6)</x:f>
      </x:c>
      <x:c r="F340" s="132"/>
      <x:c r="G340" s="134"/>
      <x:c r="H340" s="103" t="str">
        <x:f>IF(A340="","",MAX(0,E340-G340))</x:f>
      </x:c>
      <x:c r="I340" s="129"/>
      <x:c r="J340" s="134"/>
      <x:c r="K340" s="103" t="str">
        <x:f>IF(A340="","",MAX(0,H340-J340))</x:f>
      </x:c>
      <x:c r="L340" s="15" t="str">
        <x:f>IF(A340="","",IF(AND(F340="Approved",G340&gt;=E340),"WAIVED - CURRENT",IF(K340=0,"PAID - CURRENT",IF(J340&gt;0,"PARTIAL","PENDING"))))</x:f>
      </x:c>
      <x:c r="M340" s="132"/>
      <x:c r="N340" s="131"/>
      <x:c r="O340" s="15" t="str">
        <x:f>IF(A340="","",IF(AND(D340="Active",OR(L340="PAID - CURRENT",L340="WAIVED - CURRENT")),"YES","NO"))</x:f>
      </x:c>
      <x:c r="P340" s="132"/>
      <x:c r="Q340" s="130"/>
      <x:c r="R340" s="159"/>
      <x:c r="S340" s="131"/>
    </x:row>
    <x:row r="341">
      <x:c r="A341" s="132"/>
      <x:c r="B341" s="130"/>
      <x:c r="C341" s="130"/>
      <x:c r="D341" s="131"/>
      <x:c r="E341" s="148" t="str">
        <x:f>IF(A341="","",'Assumptions'!$B$6)</x:f>
      </x:c>
      <x:c r="F341" s="132"/>
      <x:c r="G341" s="134"/>
      <x:c r="H341" s="103" t="str">
        <x:f>IF(A341="","",MAX(0,E341-G341))</x:f>
      </x:c>
      <x:c r="I341" s="129"/>
      <x:c r="J341" s="134"/>
      <x:c r="K341" s="103" t="str">
        <x:f>IF(A341="","",MAX(0,H341-J341))</x:f>
      </x:c>
      <x:c r="L341" s="15" t="str">
        <x:f>IF(A341="","",IF(AND(F341="Approved",G341&gt;=E341),"WAIVED - CURRENT",IF(K341=0,"PAID - CURRENT",IF(J341&gt;0,"PARTIAL","PENDING"))))</x:f>
      </x:c>
      <x:c r="M341" s="132"/>
      <x:c r="N341" s="131"/>
      <x:c r="O341" s="15" t="str">
        <x:f>IF(A341="","",IF(AND(D341="Active",OR(L341="PAID - CURRENT",L341="WAIVED - CURRENT")),"YES","NO"))</x:f>
      </x:c>
      <x:c r="P341" s="132"/>
      <x:c r="Q341" s="130"/>
      <x:c r="R341" s="159"/>
      <x:c r="S341" s="131"/>
    </x:row>
    <x:row r="342">
      <x:c r="A342" s="132"/>
      <x:c r="B342" s="130"/>
      <x:c r="C342" s="130"/>
      <x:c r="D342" s="131"/>
      <x:c r="E342" s="148" t="str">
        <x:f>IF(A342="","",'Assumptions'!$B$6)</x:f>
      </x:c>
      <x:c r="F342" s="132"/>
      <x:c r="G342" s="134"/>
      <x:c r="H342" s="103" t="str">
        <x:f>IF(A342="","",MAX(0,E342-G342))</x:f>
      </x:c>
      <x:c r="I342" s="129"/>
      <x:c r="J342" s="134"/>
      <x:c r="K342" s="103" t="str">
        <x:f>IF(A342="","",MAX(0,H342-J342))</x:f>
      </x:c>
      <x:c r="L342" s="15" t="str">
        <x:f>IF(A342="","",IF(AND(F342="Approved",G342&gt;=E342),"WAIVED - CURRENT",IF(K342=0,"PAID - CURRENT",IF(J342&gt;0,"PARTIAL","PENDING"))))</x:f>
      </x:c>
      <x:c r="M342" s="132"/>
      <x:c r="N342" s="131"/>
      <x:c r="O342" s="15" t="str">
        <x:f>IF(A342="","",IF(AND(D342="Active",OR(L342="PAID - CURRENT",L342="WAIVED - CURRENT")),"YES","NO"))</x:f>
      </x:c>
      <x:c r="P342" s="132"/>
      <x:c r="Q342" s="130"/>
      <x:c r="R342" s="159"/>
      <x:c r="S342" s="131"/>
    </x:row>
    <x:row r="343">
      <x:c r="A343" s="132"/>
      <x:c r="B343" s="130"/>
      <x:c r="C343" s="130"/>
      <x:c r="D343" s="131"/>
      <x:c r="E343" s="148" t="str">
        <x:f>IF(A343="","",'Assumptions'!$B$6)</x:f>
      </x:c>
      <x:c r="F343" s="132"/>
      <x:c r="G343" s="134"/>
      <x:c r="H343" s="103" t="str">
        <x:f>IF(A343="","",MAX(0,E343-G343))</x:f>
      </x:c>
      <x:c r="I343" s="129"/>
      <x:c r="J343" s="134"/>
      <x:c r="K343" s="103" t="str">
        <x:f>IF(A343="","",MAX(0,H343-J343))</x:f>
      </x:c>
      <x:c r="L343" s="15" t="str">
        <x:f>IF(A343="","",IF(AND(F343="Approved",G343&gt;=E343),"WAIVED - CURRENT",IF(K343=0,"PAID - CURRENT",IF(J343&gt;0,"PARTIAL","PENDING"))))</x:f>
      </x:c>
      <x:c r="M343" s="132"/>
      <x:c r="N343" s="131"/>
      <x:c r="O343" s="15" t="str">
        <x:f>IF(A343="","",IF(AND(D343="Active",OR(L343="PAID - CURRENT",L343="WAIVED - CURRENT")),"YES","NO"))</x:f>
      </x:c>
      <x:c r="P343" s="132"/>
      <x:c r="Q343" s="130"/>
      <x:c r="R343" s="159"/>
      <x:c r="S343" s="131"/>
    </x:row>
    <x:row r="344">
      <x:c r="A344" s="132"/>
      <x:c r="B344" s="130"/>
      <x:c r="C344" s="130"/>
      <x:c r="D344" s="131"/>
      <x:c r="E344" s="148" t="str">
        <x:f>IF(A344="","",'Assumptions'!$B$6)</x:f>
      </x:c>
      <x:c r="F344" s="132"/>
      <x:c r="G344" s="134"/>
      <x:c r="H344" s="103" t="str">
        <x:f>IF(A344="","",MAX(0,E344-G344))</x:f>
      </x:c>
      <x:c r="I344" s="129"/>
      <x:c r="J344" s="134"/>
      <x:c r="K344" s="103" t="str">
        <x:f>IF(A344="","",MAX(0,H344-J344))</x:f>
      </x:c>
      <x:c r="L344" s="15" t="str">
        <x:f>IF(A344="","",IF(AND(F344="Approved",G344&gt;=E344),"WAIVED - CURRENT",IF(K344=0,"PAID - CURRENT",IF(J344&gt;0,"PARTIAL","PENDING"))))</x:f>
      </x:c>
      <x:c r="M344" s="132"/>
      <x:c r="N344" s="131"/>
      <x:c r="O344" s="15" t="str">
        <x:f>IF(A344="","",IF(AND(D344="Active",OR(L344="PAID - CURRENT",L344="WAIVED - CURRENT")),"YES","NO"))</x:f>
      </x:c>
      <x:c r="P344" s="132"/>
      <x:c r="Q344" s="130"/>
      <x:c r="R344" s="159"/>
      <x:c r="S344" s="131"/>
    </x:row>
    <x:row r="345">
      <x:c r="A345" s="132"/>
      <x:c r="B345" s="130"/>
      <x:c r="C345" s="130"/>
      <x:c r="D345" s="131"/>
      <x:c r="E345" s="148" t="str">
        <x:f>IF(A345="","",'Assumptions'!$B$6)</x:f>
      </x:c>
      <x:c r="F345" s="132"/>
      <x:c r="G345" s="134"/>
      <x:c r="H345" s="103" t="str">
        <x:f>IF(A345="","",MAX(0,E345-G345))</x:f>
      </x:c>
      <x:c r="I345" s="129"/>
      <x:c r="J345" s="134"/>
      <x:c r="K345" s="103" t="str">
        <x:f>IF(A345="","",MAX(0,H345-J345))</x:f>
      </x:c>
      <x:c r="L345" s="15" t="str">
        <x:f>IF(A345="","",IF(AND(F345="Approved",G345&gt;=E345),"WAIVED - CURRENT",IF(K345=0,"PAID - CURRENT",IF(J345&gt;0,"PARTIAL","PENDING"))))</x:f>
      </x:c>
      <x:c r="M345" s="132"/>
      <x:c r="N345" s="131"/>
      <x:c r="O345" s="15" t="str">
        <x:f>IF(A345="","",IF(AND(D345="Active",OR(L345="PAID - CURRENT",L345="WAIVED - CURRENT")),"YES","NO"))</x:f>
      </x:c>
      <x:c r="P345" s="132"/>
      <x:c r="Q345" s="130"/>
      <x:c r="R345" s="159"/>
      <x:c r="S345" s="131"/>
    </x:row>
    <x:row r="346">
      <x:c r="A346" s="132"/>
      <x:c r="B346" s="130"/>
      <x:c r="C346" s="130"/>
      <x:c r="D346" s="131"/>
      <x:c r="E346" s="148" t="str">
        <x:f>IF(A346="","",'Assumptions'!$B$6)</x:f>
      </x:c>
      <x:c r="F346" s="132"/>
      <x:c r="G346" s="134"/>
      <x:c r="H346" s="103" t="str">
        <x:f>IF(A346="","",MAX(0,E346-G346))</x:f>
      </x:c>
      <x:c r="I346" s="129"/>
      <x:c r="J346" s="134"/>
      <x:c r="K346" s="103" t="str">
        <x:f>IF(A346="","",MAX(0,H346-J346))</x:f>
      </x:c>
      <x:c r="L346" s="15" t="str">
        <x:f>IF(A346="","",IF(AND(F346="Approved",G346&gt;=E346),"WAIVED - CURRENT",IF(K346=0,"PAID - CURRENT",IF(J346&gt;0,"PARTIAL","PENDING"))))</x:f>
      </x:c>
      <x:c r="M346" s="132"/>
      <x:c r="N346" s="131"/>
      <x:c r="O346" s="15" t="str">
        <x:f>IF(A346="","",IF(AND(D346="Active",OR(L346="PAID - CURRENT",L346="WAIVED - CURRENT")),"YES","NO"))</x:f>
      </x:c>
      <x:c r="P346" s="132"/>
      <x:c r="Q346" s="130"/>
      <x:c r="R346" s="159"/>
      <x:c r="S346" s="131"/>
    </x:row>
    <x:row r="347">
      <x:c r="A347" s="132"/>
      <x:c r="B347" s="130"/>
      <x:c r="C347" s="130"/>
      <x:c r="D347" s="131"/>
      <x:c r="E347" s="148" t="str">
        <x:f>IF(A347="","",'Assumptions'!$B$6)</x:f>
      </x:c>
      <x:c r="F347" s="132"/>
      <x:c r="G347" s="134"/>
      <x:c r="H347" s="103" t="str">
        <x:f>IF(A347="","",MAX(0,E347-G347))</x:f>
      </x:c>
      <x:c r="I347" s="129"/>
      <x:c r="J347" s="134"/>
      <x:c r="K347" s="103" t="str">
        <x:f>IF(A347="","",MAX(0,H347-J347))</x:f>
      </x:c>
      <x:c r="L347" s="15" t="str">
        <x:f>IF(A347="","",IF(AND(F347="Approved",G347&gt;=E347),"WAIVED - CURRENT",IF(K347=0,"PAID - CURRENT",IF(J347&gt;0,"PARTIAL","PENDING"))))</x:f>
      </x:c>
      <x:c r="M347" s="132"/>
      <x:c r="N347" s="131"/>
      <x:c r="O347" s="15" t="str">
        <x:f>IF(A347="","",IF(AND(D347="Active",OR(L347="PAID - CURRENT",L347="WAIVED - CURRENT")),"YES","NO"))</x:f>
      </x:c>
      <x:c r="P347" s="132"/>
      <x:c r="Q347" s="130"/>
      <x:c r="R347" s="159"/>
      <x:c r="S347" s="131"/>
    </x:row>
    <x:row r="348">
      <x:c r="A348" s="132"/>
      <x:c r="B348" s="130"/>
      <x:c r="C348" s="130"/>
      <x:c r="D348" s="131"/>
      <x:c r="E348" s="148" t="str">
        <x:f>IF(A348="","",'Assumptions'!$B$6)</x:f>
      </x:c>
      <x:c r="F348" s="132"/>
      <x:c r="G348" s="134"/>
      <x:c r="H348" s="103" t="str">
        <x:f>IF(A348="","",MAX(0,E348-G348))</x:f>
      </x:c>
      <x:c r="I348" s="129"/>
      <x:c r="J348" s="134"/>
      <x:c r="K348" s="103" t="str">
        <x:f>IF(A348="","",MAX(0,H348-J348))</x:f>
      </x:c>
      <x:c r="L348" s="15" t="str">
        <x:f>IF(A348="","",IF(AND(F348="Approved",G348&gt;=E348),"WAIVED - CURRENT",IF(K348=0,"PAID - CURRENT",IF(J348&gt;0,"PARTIAL","PENDING"))))</x:f>
      </x:c>
      <x:c r="M348" s="132"/>
      <x:c r="N348" s="131"/>
      <x:c r="O348" s="15" t="str">
        <x:f>IF(A348="","",IF(AND(D348="Active",OR(L348="PAID - CURRENT",L348="WAIVED - CURRENT")),"YES","NO"))</x:f>
      </x:c>
      <x:c r="P348" s="132"/>
      <x:c r="Q348" s="130"/>
      <x:c r="R348" s="159"/>
      <x:c r="S348" s="131"/>
    </x:row>
    <x:row r="349">
      <x:c r="A349" s="132"/>
      <x:c r="B349" s="130"/>
      <x:c r="C349" s="130"/>
      <x:c r="D349" s="131"/>
      <x:c r="E349" s="148" t="str">
        <x:f>IF(A349="","",'Assumptions'!$B$6)</x:f>
      </x:c>
      <x:c r="F349" s="132"/>
      <x:c r="G349" s="134"/>
      <x:c r="H349" s="103" t="str">
        <x:f>IF(A349="","",MAX(0,E349-G349))</x:f>
      </x:c>
      <x:c r="I349" s="129"/>
      <x:c r="J349" s="134"/>
      <x:c r="K349" s="103" t="str">
        <x:f>IF(A349="","",MAX(0,H349-J349))</x:f>
      </x:c>
      <x:c r="L349" s="15" t="str">
        <x:f>IF(A349="","",IF(AND(F349="Approved",G349&gt;=E349),"WAIVED - CURRENT",IF(K349=0,"PAID - CURRENT",IF(J349&gt;0,"PARTIAL","PENDING"))))</x:f>
      </x:c>
      <x:c r="M349" s="132"/>
      <x:c r="N349" s="131"/>
      <x:c r="O349" s="15" t="str">
        <x:f>IF(A349="","",IF(AND(D349="Active",OR(L349="PAID - CURRENT",L349="WAIVED - CURRENT")),"YES","NO"))</x:f>
      </x:c>
      <x:c r="P349" s="132"/>
      <x:c r="Q349" s="130"/>
      <x:c r="R349" s="159"/>
      <x:c r="S349" s="131"/>
    </x:row>
    <x:row r="350">
      <x:c r="A350" s="132"/>
      <x:c r="B350" s="130"/>
      <x:c r="C350" s="130"/>
      <x:c r="D350" s="131"/>
      <x:c r="E350" s="148" t="str">
        <x:f>IF(A350="","",'Assumptions'!$B$6)</x:f>
      </x:c>
      <x:c r="F350" s="132"/>
      <x:c r="G350" s="134"/>
      <x:c r="H350" s="103" t="str">
        <x:f>IF(A350="","",MAX(0,E350-G350))</x:f>
      </x:c>
      <x:c r="I350" s="129"/>
      <x:c r="J350" s="134"/>
      <x:c r="K350" s="103" t="str">
        <x:f>IF(A350="","",MAX(0,H350-J350))</x:f>
      </x:c>
      <x:c r="L350" s="15" t="str">
        <x:f>IF(A350="","",IF(AND(F350="Approved",G350&gt;=E350),"WAIVED - CURRENT",IF(K350=0,"PAID - CURRENT",IF(J350&gt;0,"PARTIAL","PENDING"))))</x:f>
      </x:c>
      <x:c r="M350" s="132"/>
      <x:c r="N350" s="131"/>
      <x:c r="O350" s="15" t="str">
        <x:f>IF(A350="","",IF(AND(D350="Active",OR(L350="PAID - CURRENT",L350="WAIVED - CURRENT")),"YES","NO"))</x:f>
      </x:c>
      <x:c r="P350" s="132"/>
      <x:c r="Q350" s="130"/>
      <x:c r="R350" s="159"/>
      <x:c r="S350" s="131"/>
    </x:row>
    <x:row r="351">
      <x:c r="A351" s="132"/>
      <x:c r="B351" s="130"/>
      <x:c r="C351" s="130"/>
      <x:c r="D351" s="131"/>
      <x:c r="E351" s="148" t="str">
        <x:f>IF(A351="","",'Assumptions'!$B$6)</x:f>
      </x:c>
      <x:c r="F351" s="132"/>
      <x:c r="G351" s="134"/>
      <x:c r="H351" s="103" t="str">
        <x:f>IF(A351="","",MAX(0,E351-G351))</x:f>
      </x:c>
      <x:c r="I351" s="129"/>
      <x:c r="J351" s="134"/>
      <x:c r="K351" s="103" t="str">
        <x:f>IF(A351="","",MAX(0,H351-J351))</x:f>
      </x:c>
      <x:c r="L351" s="15" t="str">
        <x:f>IF(A351="","",IF(AND(F351="Approved",G351&gt;=E351),"WAIVED - CURRENT",IF(K351=0,"PAID - CURRENT",IF(J351&gt;0,"PARTIAL","PENDING"))))</x:f>
      </x:c>
      <x:c r="M351" s="132"/>
      <x:c r="N351" s="131"/>
      <x:c r="O351" s="15" t="str">
        <x:f>IF(A351="","",IF(AND(D351="Active",OR(L351="PAID - CURRENT",L351="WAIVED - CURRENT")),"YES","NO"))</x:f>
      </x:c>
      <x:c r="P351" s="132"/>
      <x:c r="Q351" s="130"/>
      <x:c r="R351" s="159"/>
      <x:c r="S351" s="131"/>
    </x:row>
    <x:row r="352">
      <x:c r="A352" s="132"/>
      <x:c r="B352" s="130"/>
      <x:c r="C352" s="130"/>
      <x:c r="D352" s="131"/>
      <x:c r="E352" s="148" t="str">
        <x:f>IF(A352="","",'Assumptions'!$B$6)</x:f>
      </x:c>
      <x:c r="F352" s="132"/>
      <x:c r="G352" s="134"/>
      <x:c r="H352" s="103" t="str">
        <x:f>IF(A352="","",MAX(0,E352-G352))</x:f>
      </x:c>
      <x:c r="I352" s="129"/>
      <x:c r="J352" s="134"/>
      <x:c r="K352" s="103" t="str">
        <x:f>IF(A352="","",MAX(0,H352-J352))</x:f>
      </x:c>
      <x:c r="L352" s="15" t="str">
        <x:f>IF(A352="","",IF(AND(F352="Approved",G352&gt;=E352),"WAIVED - CURRENT",IF(K352=0,"PAID - CURRENT",IF(J352&gt;0,"PARTIAL","PENDING"))))</x:f>
      </x:c>
      <x:c r="M352" s="132"/>
      <x:c r="N352" s="131"/>
      <x:c r="O352" s="15" t="str">
        <x:f>IF(A352="","",IF(AND(D352="Active",OR(L352="PAID - CURRENT",L352="WAIVED - CURRENT")),"YES","NO"))</x:f>
      </x:c>
      <x:c r="P352" s="132"/>
      <x:c r="Q352" s="130"/>
      <x:c r="R352" s="159"/>
      <x:c r="S352" s="131"/>
    </x:row>
    <x:row r="353">
      <x:c r="A353" s="132"/>
      <x:c r="B353" s="130"/>
      <x:c r="C353" s="130"/>
      <x:c r="D353" s="131"/>
      <x:c r="E353" s="148" t="str">
        <x:f>IF(A353="","",'Assumptions'!$B$6)</x:f>
      </x:c>
      <x:c r="F353" s="132"/>
      <x:c r="G353" s="134"/>
      <x:c r="H353" s="103" t="str">
        <x:f>IF(A353="","",MAX(0,E353-G353))</x:f>
      </x:c>
      <x:c r="I353" s="129"/>
      <x:c r="J353" s="134"/>
      <x:c r="K353" s="103" t="str">
        <x:f>IF(A353="","",MAX(0,H353-J353))</x:f>
      </x:c>
      <x:c r="L353" s="15" t="str">
        <x:f>IF(A353="","",IF(AND(F353="Approved",G353&gt;=E353),"WAIVED - CURRENT",IF(K353=0,"PAID - CURRENT",IF(J353&gt;0,"PARTIAL","PENDING"))))</x:f>
      </x:c>
      <x:c r="M353" s="132"/>
      <x:c r="N353" s="131"/>
      <x:c r="O353" s="15" t="str">
        <x:f>IF(A353="","",IF(AND(D353="Active",OR(L353="PAID - CURRENT",L353="WAIVED - CURRENT")),"YES","NO"))</x:f>
      </x:c>
      <x:c r="P353" s="132"/>
      <x:c r="Q353" s="130"/>
      <x:c r="R353" s="159"/>
      <x:c r="S353" s="131"/>
    </x:row>
    <x:row r="354">
      <x:c r="A354" s="132"/>
      <x:c r="B354" s="130"/>
      <x:c r="C354" s="130"/>
      <x:c r="D354" s="131"/>
      <x:c r="E354" s="148" t="str">
        <x:f>IF(A354="","",'Assumptions'!$B$6)</x:f>
      </x:c>
      <x:c r="F354" s="132"/>
      <x:c r="G354" s="134"/>
      <x:c r="H354" s="103" t="str">
        <x:f>IF(A354="","",MAX(0,E354-G354))</x:f>
      </x:c>
      <x:c r="I354" s="129"/>
      <x:c r="J354" s="134"/>
      <x:c r="K354" s="103" t="str">
        <x:f>IF(A354="","",MAX(0,H354-J354))</x:f>
      </x:c>
      <x:c r="L354" s="15" t="str">
        <x:f>IF(A354="","",IF(AND(F354="Approved",G354&gt;=E354),"WAIVED - CURRENT",IF(K354=0,"PAID - CURRENT",IF(J354&gt;0,"PARTIAL","PENDING"))))</x:f>
      </x:c>
      <x:c r="M354" s="132"/>
      <x:c r="N354" s="131"/>
      <x:c r="O354" s="15" t="str">
        <x:f>IF(A354="","",IF(AND(D354="Active",OR(L354="PAID - CURRENT",L354="WAIVED - CURRENT")),"YES","NO"))</x:f>
      </x:c>
      <x:c r="P354" s="132"/>
      <x:c r="Q354" s="130"/>
      <x:c r="R354" s="159"/>
      <x:c r="S354" s="131"/>
    </x:row>
    <x:row r="355">
      <x:c r="A355" s="132"/>
      <x:c r="B355" s="130"/>
      <x:c r="C355" s="130"/>
      <x:c r="D355" s="131"/>
      <x:c r="E355" s="148" t="str">
        <x:f>IF(A355="","",'Assumptions'!$B$6)</x:f>
      </x:c>
      <x:c r="F355" s="132"/>
      <x:c r="G355" s="134"/>
      <x:c r="H355" s="103" t="str">
        <x:f>IF(A355="","",MAX(0,E355-G355))</x:f>
      </x:c>
      <x:c r="I355" s="129"/>
      <x:c r="J355" s="134"/>
      <x:c r="K355" s="103" t="str">
        <x:f>IF(A355="","",MAX(0,H355-J355))</x:f>
      </x:c>
      <x:c r="L355" s="15" t="str">
        <x:f>IF(A355="","",IF(AND(F355="Approved",G355&gt;=E355),"WAIVED - CURRENT",IF(K355=0,"PAID - CURRENT",IF(J355&gt;0,"PARTIAL","PENDING"))))</x:f>
      </x:c>
      <x:c r="M355" s="132"/>
      <x:c r="N355" s="131"/>
      <x:c r="O355" s="15" t="str">
        <x:f>IF(A355="","",IF(AND(D355="Active",OR(L355="PAID - CURRENT",L355="WAIVED - CURRENT")),"YES","NO"))</x:f>
      </x:c>
      <x:c r="P355" s="132"/>
      <x:c r="Q355" s="130"/>
      <x:c r="R355" s="159"/>
      <x:c r="S355" s="131"/>
    </x:row>
    <x:row r="356">
      <x:c r="A356" s="132"/>
      <x:c r="B356" s="130"/>
      <x:c r="C356" s="130"/>
      <x:c r="D356" s="131"/>
      <x:c r="E356" s="148" t="str">
        <x:f>IF(A356="","",'Assumptions'!$B$6)</x:f>
      </x:c>
      <x:c r="F356" s="132"/>
      <x:c r="G356" s="134"/>
      <x:c r="H356" s="103" t="str">
        <x:f>IF(A356="","",MAX(0,E356-G356))</x:f>
      </x:c>
      <x:c r="I356" s="129"/>
      <x:c r="J356" s="134"/>
      <x:c r="K356" s="103" t="str">
        <x:f>IF(A356="","",MAX(0,H356-J356))</x:f>
      </x:c>
      <x:c r="L356" s="15" t="str">
        <x:f>IF(A356="","",IF(AND(F356="Approved",G356&gt;=E356),"WAIVED - CURRENT",IF(K356=0,"PAID - CURRENT",IF(J356&gt;0,"PARTIAL","PENDING"))))</x:f>
      </x:c>
      <x:c r="M356" s="132"/>
      <x:c r="N356" s="131"/>
      <x:c r="O356" s="15" t="str">
        <x:f>IF(A356="","",IF(AND(D356="Active",OR(L356="PAID - CURRENT",L356="WAIVED - CURRENT")),"YES","NO"))</x:f>
      </x:c>
      <x:c r="P356" s="132"/>
      <x:c r="Q356" s="130"/>
      <x:c r="R356" s="159"/>
      <x:c r="S356" s="131"/>
    </x:row>
    <x:row r="357">
      <x:c r="A357" s="132"/>
      <x:c r="B357" s="130"/>
      <x:c r="C357" s="130"/>
      <x:c r="D357" s="131"/>
      <x:c r="E357" s="148" t="str">
        <x:f>IF(A357="","",'Assumptions'!$B$6)</x:f>
      </x:c>
      <x:c r="F357" s="132"/>
      <x:c r="G357" s="134"/>
      <x:c r="H357" s="103" t="str">
        <x:f>IF(A357="","",MAX(0,E357-G357))</x:f>
      </x:c>
      <x:c r="I357" s="129"/>
      <x:c r="J357" s="134"/>
      <x:c r="K357" s="103" t="str">
        <x:f>IF(A357="","",MAX(0,H357-J357))</x:f>
      </x:c>
      <x:c r="L357" s="15" t="str">
        <x:f>IF(A357="","",IF(AND(F357="Approved",G357&gt;=E357),"WAIVED - CURRENT",IF(K357=0,"PAID - CURRENT",IF(J357&gt;0,"PARTIAL","PENDING"))))</x:f>
      </x:c>
      <x:c r="M357" s="132"/>
      <x:c r="N357" s="131"/>
      <x:c r="O357" s="15" t="str">
        <x:f>IF(A357="","",IF(AND(D357="Active",OR(L357="PAID - CURRENT",L357="WAIVED - CURRENT")),"YES","NO"))</x:f>
      </x:c>
      <x:c r="P357" s="132"/>
      <x:c r="Q357" s="130"/>
      <x:c r="R357" s="159"/>
      <x:c r="S357" s="131"/>
    </x:row>
    <x:row r="358">
      <x:c r="A358" s="132"/>
      <x:c r="B358" s="130"/>
      <x:c r="C358" s="130"/>
      <x:c r="D358" s="131"/>
      <x:c r="E358" s="148" t="str">
        <x:f>IF(A358="","",'Assumptions'!$B$6)</x:f>
      </x:c>
      <x:c r="F358" s="132"/>
      <x:c r="G358" s="134"/>
      <x:c r="H358" s="103" t="str">
        <x:f>IF(A358="","",MAX(0,E358-G358))</x:f>
      </x:c>
      <x:c r="I358" s="129"/>
      <x:c r="J358" s="134"/>
      <x:c r="K358" s="103" t="str">
        <x:f>IF(A358="","",MAX(0,H358-J358))</x:f>
      </x:c>
      <x:c r="L358" s="15" t="str">
        <x:f>IF(A358="","",IF(AND(F358="Approved",G358&gt;=E358),"WAIVED - CURRENT",IF(K358=0,"PAID - CURRENT",IF(J358&gt;0,"PARTIAL","PENDING"))))</x:f>
      </x:c>
      <x:c r="M358" s="132"/>
      <x:c r="N358" s="131"/>
      <x:c r="O358" s="15" t="str">
        <x:f>IF(A358="","",IF(AND(D358="Active",OR(L358="PAID - CURRENT",L358="WAIVED - CURRENT")),"YES","NO"))</x:f>
      </x:c>
      <x:c r="P358" s="132"/>
      <x:c r="Q358" s="130"/>
      <x:c r="R358" s="159"/>
      <x:c r="S358" s="131"/>
    </x:row>
    <x:row r="359">
      <x:c r="A359" s="132"/>
      <x:c r="B359" s="130"/>
      <x:c r="C359" s="130"/>
      <x:c r="D359" s="131"/>
      <x:c r="E359" s="148" t="str">
        <x:f>IF(A359="","",'Assumptions'!$B$6)</x:f>
      </x:c>
      <x:c r="F359" s="132"/>
      <x:c r="G359" s="134"/>
      <x:c r="H359" s="103" t="str">
        <x:f>IF(A359="","",MAX(0,E359-G359))</x:f>
      </x:c>
      <x:c r="I359" s="129"/>
      <x:c r="J359" s="134"/>
      <x:c r="K359" s="103" t="str">
        <x:f>IF(A359="","",MAX(0,H359-J359))</x:f>
      </x:c>
      <x:c r="L359" s="15" t="str">
        <x:f>IF(A359="","",IF(AND(F359="Approved",G359&gt;=E359),"WAIVED - CURRENT",IF(K359=0,"PAID - CURRENT",IF(J359&gt;0,"PARTIAL","PENDING"))))</x:f>
      </x:c>
      <x:c r="M359" s="132"/>
      <x:c r="N359" s="131"/>
      <x:c r="O359" s="15" t="str">
        <x:f>IF(A359="","",IF(AND(D359="Active",OR(L359="PAID - CURRENT",L359="WAIVED - CURRENT")),"YES","NO"))</x:f>
      </x:c>
      <x:c r="P359" s="132"/>
      <x:c r="Q359" s="130"/>
      <x:c r="R359" s="159"/>
      <x:c r="S359" s="131"/>
    </x:row>
    <x:row r="360">
      <x:c r="A360" s="132"/>
      <x:c r="B360" s="130"/>
      <x:c r="C360" s="130"/>
      <x:c r="D360" s="131"/>
      <x:c r="E360" s="148" t="str">
        <x:f>IF(A360="","",'Assumptions'!$B$6)</x:f>
      </x:c>
      <x:c r="F360" s="132"/>
      <x:c r="G360" s="134"/>
      <x:c r="H360" s="103" t="str">
        <x:f>IF(A360="","",MAX(0,E360-G360))</x:f>
      </x:c>
      <x:c r="I360" s="129"/>
      <x:c r="J360" s="134"/>
      <x:c r="K360" s="103" t="str">
        <x:f>IF(A360="","",MAX(0,H360-J360))</x:f>
      </x:c>
      <x:c r="L360" s="15" t="str">
        <x:f>IF(A360="","",IF(AND(F360="Approved",G360&gt;=E360),"WAIVED - CURRENT",IF(K360=0,"PAID - CURRENT",IF(J360&gt;0,"PARTIAL","PENDING"))))</x:f>
      </x:c>
      <x:c r="M360" s="132"/>
      <x:c r="N360" s="131"/>
      <x:c r="O360" s="15" t="str">
        <x:f>IF(A360="","",IF(AND(D360="Active",OR(L360="PAID - CURRENT",L360="WAIVED - CURRENT")),"YES","NO"))</x:f>
      </x:c>
      <x:c r="P360" s="132"/>
      <x:c r="Q360" s="130"/>
      <x:c r="R360" s="159"/>
      <x:c r="S360" s="131"/>
    </x:row>
    <x:row r="361">
      <x:c r="A361" s="132"/>
      <x:c r="B361" s="130"/>
      <x:c r="C361" s="130"/>
      <x:c r="D361" s="131"/>
      <x:c r="E361" s="148" t="str">
        <x:f>IF(A361="","",'Assumptions'!$B$6)</x:f>
      </x:c>
      <x:c r="F361" s="132"/>
      <x:c r="G361" s="134"/>
      <x:c r="H361" s="103" t="str">
        <x:f>IF(A361="","",MAX(0,E361-G361))</x:f>
      </x:c>
      <x:c r="I361" s="129"/>
      <x:c r="J361" s="134"/>
      <x:c r="K361" s="103" t="str">
        <x:f>IF(A361="","",MAX(0,H361-J361))</x:f>
      </x:c>
      <x:c r="L361" s="15" t="str">
        <x:f>IF(A361="","",IF(AND(F361="Approved",G361&gt;=E361),"WAIVED - CURRENT",IF(K361=0,"PAID - CURRENT",IF(J361&gt;0,"PARTIAL","PENDING"))))</x:f>
      </x:c>
      <x:c r="M361" s="132"/>
      <x:c r="N361" s="131"/>
      <x:c r="O361" s="15" t="str">
        <x:f>IF(A361="","",IF(AND(D361="Active",OR(L361="PAID - CURRENT",L361="WAIVED - CURRENT")),"YES","NO"))</x:f>
      </x:c>
      <x:c r="P361" s="132"/>
      <x:c r="Q361" s="130"/>
      <x:c r="R361" s="159"/>
      <x:c r="S361" s="131"/>
    </x:row>
    <x:row r="362">
      <x:c r="A362" s="132"/>
      <x:c r="B362" s="130"/>
      <x:c r="C362" s="130"/>
      <x:c r="D362" s="131"/>
      <x:c r="E362" s="148" t="str">
        <x:f>IF(A362="","",'Assumptions'!$B$6)</x:f>
      </x:c>
      <x:c r="F362" s="132"/>
      <x:c r="G362" s="134"/>
      <x:c r="H362" s="103" t="str">
        <x:f>IF(A362="","",MAX(0,E362-G362))</x:f>
      </x:c>
      <x:c r="I362" s="129"/>
      <x:c r="J362" s="134"/>
      <x:c r="K362" s="103" t="str">
        <x:f>IF(A362="","",MAX(0,H362-J362))</x:f>
      </x:c>
      <x:c r="L362" s="15" t="str">
        <x:f>IF(A362="","",IF(AND(F362="Approved",G362&gt;=E362),"WAIVED - CURRENT",IF(K362=0,"PAID - CURRENT",IF(J362&gt;0,"PARTIAL","PENDING"))))</x:f>
      </x:c>
      <x:c r="M362" s="132"/>
      <x:c r="N362" s="131"/>
      <x:c r="O362" s="15" t="str">
        <x:f>IF(A362="","",IF(AND(D362="Active",OR(L362="PAID - CURRENT",L362="WAIVED - CURRENT")),"YES","NO"))</x:f>
      </x:c>
      <x:c r="P362" s="132"/>
      <x:c r="Q362" s="130"/>
      <x:c r="R362" s="159"/>
      <x:c r="S362" s="131"/>
    </x:row>
    <x:row r="363">
      <x:c r="A363" s="132"/>
      <x:c r="B363" s="130"/>
      <x:c r="C363" s="130"/>
      <x:c r="D363" s="131"/>
      <x:c r="E363" s="148" t="str">
        <x:f>IF(A363="","",'Assumptions'!$B$6)</x:f>
      </x:c>
      <x:c r="F363" s="132"/>
      <x:c r="G363" s="134"/>
      <x:c r="H363" s="103" t="str">
        <x:f>IF(A363="","",MAX(0,E363-G363))</x:f>
      </x:c>
      <x:c r="I363" s="129"/>
      <x:c r="J363" s="134"/>
      <x:c r="K363" s="103" t="str">
        <x:f>IF(A363="","",MAX(0,H363-J363))</x:f>
      </x:c>
      <x:c r="L363" s="15" t="str">
        <x:f>IF(A363="","",IF(AND(F363="Approved",G363&gt;=E363),"WAIVED - CURRENT",IF(K363=0,"PAID - CURRENT",IF(J363&gt;0,"PARTIAL","PENDING"))))</x:f>
      </x:c>
      <x:c r="M363" s="132"/>
      <x:c r="N363" s="131"/>
      <x:c r="O363" s="15" t="str">
        <x:f>IF(A363="","",IF(AND(D363="Active",OR(L363="PAID - CURRENT",L363="WAIVED - CURRENT")),"YES","NO"))</x:f>
      </x:c>
      <x:c r="P363" s="132"/>
      <x:c r="Q363" s="130"/>
      <x:c r="R363" s="159"/>
      <x:c r="S363" s="131"/>
    </x:row>
    <x:row r="364">
      <x:c r="A364" s="132"/>
      <x:c r="B364" s="130"/>
      <x:c r="C364" s="130"/>
      <x:c r="D364" s="131"/>
      <x:c r="E364" s="148" t="str">
        <x:f>IF(A364="","",'Assumptions'!$B$6)</x:f>
      </x:c>
      <x:c r="F364" s="132"/>
      <x:c r="G364" s="134"/>
      <x:c r="H364" s="103" t="str">
        <x:f>IF(A364="","",MAX(0,E364-G364))</x:f>
      </x:c>
      <x:c r="I364" s="129"/>
      <x:c r="J364" s="134"/>
      <x:c r="K364" s="103" t="str">
        <x:f>IF(A364="","",MAX(0,H364-J364))</x:f>
      </x:c>
      <x:c r="L364" s="15" t="str">
        <x:f>IF(A364="","",IF(AND(F364="Approved",G364&gt;=E364),"WAIVED - CURRENT",IF(K364=0,"PAID - CURRENT",IF(J364&gt;0,"PARTIAL","PENDING"))))</x:f>
      </x:c>
      <x:c r="M364" s="132"/>
      <x:c r="N364" s="131"/>
      <x:c r="O364" s="15" t="str">
        <x:f>IF(A364="","",IF(AND(D364="Active",OR(L364="PAID - CURRENT",L364="WAIVED - CURRENT")),"YES","NO"))</x:f>
      </x:c>
      <x:c r="P364" s="132"/>
      <x:c r="Q364" s="130"/>
      <x:c r="R364" s="159"/>
      <x:c r="S364" s="131"/>
    </x:row>
    <x:row r="365">
      <x:c r="A365" s="132"/>
      <x:c r="B365" s="130"/>
      <x:c r="C365" s="130"/>
      <x:c r="D365" s="131"/>
      <x:c r="E365" s="148" t="str">
        <x:f>IF(A365="","",'Assumptions'!$B$6)</x:f>
      </x:c>
      <x:c r="F365" s="132"/>
      <x:c r="G365" s="134"/>
      <x:c r="H365" s="103" t="str">
        <x:f>IF(A365="","",MAX(0,E365-G365))</x:f>
      </x:c>
      <x:c r="I365" s="129"/>
      <x:c r="J365" s="134"/>
      <x:c r="K365" s="103" t="str">
        <x:f>IF(A365="","",MAX(0,H365-J365))</x:f>
      </x:c>
      <x:c r="L365" s="15" t="str">
        <x:f>IF(A365="","",IF(AND(F365="Approved",G365&gt;=E365),"WAIVED - CURRENT",IF(K365=0,"PAID - CURRENT",IF(J365&gt;0,"PARTIAL","PENDING"))))</x:f>
      </x:c>
      <x:c r="M365" s="132"/>
      <x:c r="N365" s="131"/>
      <x:c r="O365" s="15" t="str">
        <x:f>IF(A365="","",IF(AND(D365="Active",OR(L365="PAID - CURRENT",L365="WAIVED - CURRENT")),"YES","NO"))</x:f>
      </x:c>
      <x:c r="P365" s="132"/>
      <x:c r="Q365" s="130"/>
      <x:c r="R365" s="159"/>
      <x:c r="S365" s="131"/>
    </x:row>
    <x:row r="366">
      <x:c r="A366" s="132"/>
      <x:c r="B366" s="130"/>
      <x:c r="C366" s="130"/>
      <x:c r="D366" s="131"/>
      <x:c r="E366" s="148" t="str">
        <x:f>IF(A366="","",'Assumptions'!$B$6)</x:f>
      </x:c>
      <x:c r="F366" s="132"/>
      <x:c r="G366" s="134"/>
      <x:c r="H366" s="103" t="str">
        <x:f>IF(A366="","",MAX(0,E366-G366))</x:f>
      </x:c>
      <x:c r="I366" s="129"/>
      <x:c r="J366" s="134"/>
      <x:c r="K366" s="103" t="str">
        <x:f>IF(A366="","",MAX(0,H366-J366))</x:f>
      </x:c>
      <x:c r="L366" s="15" t="str">
        <x:f>IF(A366="","",IF(AND(F366="Approved",G366&gt;=E366),"WAIVED - CURRENT",IF(K366=0,"PAID - CURRENT",IF(J366&gt;0,"PARTIAL","PENDING"))))</x:f>
      </x:c>
      <x:c r="M366" s="132"/>
      <x:c r="N366" s="131"/>
      <x:c r="O366" s="15" t="str">
        <x:f>IF(A366="","",IF(AND(D366="Active",OR(L366="PAID - CURRENT",L366="WAIVED - CURRENT")),"YES","NO"))</x:f>
      </x:c>
      <x:c r="P366" s="132"/>
      <x:c r="Q366" s="130"/>
      <x:c r="R366" s="159"/>
      <x:c r="S366" s="131"/>
    </x:row>
    <x:row r="367">
      <x:c r="A367" s="132"/>
      <x:c r="B367" s="130"/>
      <x:c r="C367" s="130"/>
      <x:c r="D367" s="131"/>
      <x:c r="E367" s="148" t="str">
        <x:f>IF(A367="","",'Assumptions'!$B$6)</x:f>
      </x:c>
      <x:c r="F367" s="132"/>
      <x:c r="G367" s="134"/>
      <x:c r="H367" s="103" t="str">
        <x:f>IF(A367="","",MAX(0,E367-G367))</x:f>
      </x:c>
      <x:c r="I367" s="129"/>
      <x:c r="J367" s="134"/>
      <x:c r="K367" s="103" t="str">
        <x:f>IF(A367="","",MAX(0,H367-J367))</x:f>
      </x:c>
      <x:c r="L367" s="15" t="str">
        <x:f>IF(A367="","",IF(AND(F367="Approved",G367&gt;=E367),"WAIVED - CURRENT",IF(K367=0,"PAID - CURRENT",IF(J367&gt;0,"PARTIAL","PENDING"))))</x:f>
      </x:c>
      <x:c r="M367" s="132"/>
      <x:c r="N367" s="131"/>
      <x:c r="O367" s="15" t="str">
        <x:f>IF(A367="","",IF(AND(D367="Active",OR(L367="PAID - CURRENT",L367="WAIVED - CURRENT")),"YES","NO"))</x:f>
      </x:c>
      <x:c r="P367" s="132"/>
      <x:c r="Q367" s="130"/>
      <x:c r="R367" s="159"/>
      <x:c r="S367" s="131"/>
    </x:row>
    <x:row r="368">
      <x:c r="A368" s="132"/>
      <x:c r="B368" s="130"/>
      <x:c r="C368" s="130"/>
      <x:c r="D368" s="131"/>
      <x:c r="E368" s="148" t="str">
        <x:f>IF(A368="","",'Assumptions'!$B$6)</x:f>
      </x:c>
      <x:c r="F368" s="132"/>
      <x:c r="G368" s="134"/>
      <x:c r="H368" s="103" t="str">
        <x:f>IF(A368="","",MAX(0,E368-G368))</x:f>
      </x:c>
      <x:c r="I368" s="129"/>
      <x:c r="J368" s="134"/>
      <x:c r="K368" s="103" t="str">
        <x:f>IF(A368="","",MAX(0,H368-J368))</x:f>
      </x:c>
      <x:c r="L368" s="15" t="str">
        <x:f>IF(A368="","",IF(AND(F368="Approved",G368&gt;=E368),"WAIVED - CURRENT",IF(K368=0,"PAID - CURRENT",IF(J368&gt;0,"PARTIAL","PENDING"))))</x:f>
      </x:c>
      <x:c r="M368" s="132"/>
      <x:c r="N368" s="131"/>
      <x:c r="O368" s="15" t="str">
        <x:f>IF(A368="","",IF(AND(D368="Active",OR(L368="PAID - CURRENT",L368="WAIVED - CURRENT")),"YES","NO"))</x:f>
      </x:c>
      <x:c r="P368" s="132"/>
      <x:c r="Q368" s="130"/>
      <x:c r="R368" s="159"/>
      <x:c r="S368" s="131"/>
    </x:row>
    <x:row r="369">
      <x:c r="A369" s="132"/>
      <x:c r="B369" s="130"/>
      <x:c r="C369" s="130"/>
      <x:c r="D369" s="131"/>
      <x:c r="E369" s="148" t="str">
        <x:f>IF(A369="","",'Assumptions'!$B$6)</x:f>
      </x:c>
      <x:c r="F369" s="132"/>
      <x:c r="G369" s="134"/>
      <x:c r="H369" s="103" t="str">
        <x:f>IF(A369="","",MAX(0,E369-G369))</x:f>
      </x:c>
      <x:c r="I369" s="129"/>
      <x:c r="J369" s="134"/>
      <x:c r="K369" s="103" t="str">
        <x:f>IF(A369="","",MAX(0,H369-J369))</x:f>
      </x:c>
      <x:c r="L369" s="15" t="str">
        <x:f>IF(A369="","",IF(AND(F369="Approved",G369&gt;=E369),"WAIVED - CURRENT",IF(K369=0,"PAID - CURRENT",IF(J369&gt;0,"PARTIAL","PENDING"))))</x:f>
      </x:c>
      <x:c r="M369" s="132"/>
      <x:c r="N369" s="131"/>
      <x:c r="O369" s="15" t="str">
        <x:f>IF(A369="","",IF(AND(D369="Active",OR(L369="PAID - CURRENT",L369="WAIVED - CURRENT")),"YES","NO"))</x:f>
      </x:c>
      <x:c r="P369" s="132"/>
      <x:c r="Q369" s="130"/>
      <x:c r="R369" s="159"/>
      <x:c r="S369" s="131"/>
    </x:row>
    <x:row r="370">
      <x:c r="A370" s="132"/>
      <x:c r="B370" s="130"/>
      <x:c r="C370" s="130"/>
      <x:c r="D370" s="131"/>
      <x:c r="E370" s="148" t="str">
        <x:f>IF(A370="","",'Assumptions'!$B$6)</x:f>
      </x:c>
      <x:c r="F370" s="132"/>
      <x:c r="G370" s="134"/>
      <x:c r="H370" s="103" t="str">
        <x:f>IF(A370="","",MAX(0,E370-G370))</x:f>
      </x:c>
      <x:c r="I370" s="129"/>
      <x:c r="J370" s="134"/>
      <x:c r="K370" s="103" t="str">
        <x:f>IF(A370="","",MAX(0,H370-J370))</x:f>
      </x:c>
      <x:c r="L370" s="15" t="str">
        <x:f>IF(A370="","",IF(AND(F370="Approved",G370&gt;=E370),"WAIVED - CURRENT",IF(K370=0,"PAID - CURRENT",IF(J370&gt;0,"PARTIAL","PENDING"))))</x:f>
      </x:c>
      <x:c r="M370" s="132"/>
      <x:c r="N370" s="131"/>
      <x:c r="O370" s="15" t="str">
        <x:f>IF(A370="","",IF(AND(D370="Active",OR(L370="PAID - CURRENT",L370="WAIVED - CURRENT")),"YES","NO"))</x:f>
      </x:c>
      <x:c r="P370" s="132"/>
      <x:c r="Q370" s="130"/>
      <x:c r="R370" s="159"/>
      <x:c r="S370" s="131"/>
    </x:row>
    <x:row r="371">
      <x:c r="A371" s="132"/>
      <x:c r="B371" s="130"/>
      <x:c r="C371" s="130"/>
      <x:c r="D371" s="131"/>
      <x:c r="E371" s="148" t="str">
        <x:f>IF(A371="","",'Assumptions'!$B$6)</x:f>
      </x:c>
      <x:c r="F371" s="132"/>
      <x:c r="G371" s="134"/>
      <x:c r="H371" s="103" t="str">
        <x:f>IF(A371="","",MAX(0,E371-G371))</x:f>
      </x:c>
      <x:c r="I371" s="129"/>
      <x:c r="J371" s="134"/>
      <x:c r="K371" s="103" t="str">
        <x:f>IF(A371="","",MAX(0,H371-J371))</x:f>
      </x:c>
      <x:c r="L371" s="15" t="str">
        <x:f>IF(A371="","",IF(AND(F371="Approved",G371&gt;=E371),"WAIVED - CURRENT",IF(K371=0,"PAID - CURRENT",IF(J371&gt;0,"PARTIAL","PENDING"))))</x:f>
      </x:c>
      <x:c r="M371" s="132"/>
      <x:c r="N371" s="131"/>
      <x:c r="O371" s="15" t="str">
        <x:f>IF(A371="","",IF(AND(D371="Active",OR(L371="PAID - CURRENT",L371="WAIVED - CURRENT")),"YES","NO"))</x:f>
      </x:c>
      <x:c r="P371" s="132"/>
      <x:c r="Q371" s="130"/>
      <x:c r="R371" s="159"/>
      <x:c r="S371" s="131"/>
    </x:row>
    <x:row r="372">
      <x:c r="A372" s="132"/>
      <x:c r="B372" s="130"/>
      <x:c r="C372" s="130"/>
      <x:c r="D372" s="131"/>
      <x:c r="E372" s="148" t="str">
        <x:f>IF(A372="","",'Assumptions'!$B$6)</x:f>
      </x:c>
      <x:c r="F372" s="132"/>
      <x:c r="G372" s="134"/>
      <x:c r="H372" s="103" t="str">
        <x:f>IF(A372="","",MAX(0,E372-G372))</x:f>
      </x:c>
      <x:c r="I372" s="129"/>
      <x:c r="J372" s="134"/>
      <x:c r="K372" s="103" t="str">
        <x:f>IF(A372="","",MAX(0,H372-J372))</x:f>
      </x:c>
      <x:c r="L372" s="15" t="str">
        <x:f>IF(A372="","",IF(AND(F372="Approved",G372&gt;=E372),"WAIVED - CURRENT",IF(K372=0,"PAID - CURRENT",IF(J372&gt;0,"PARTIAL","PENDING"))))</x:f>
      </x:c>
      <x:c r="M372" s="132"/>
      <x:c r="N372" s="131"/>
      <x:c r="O372" s="15" t="str">
        <x:f>IF(A372="","",IF(AND(D372="Active",OR(L372="PAID - CURRENT",L372="WAIVED - CURRENT")),"YES","NO"))</x:f>
      </x:c>
      <x:c r="P372" s="132"/>
      <x:c r="Q372" s="130"/>
      <x:c r="R372" s="159"/>
      <x:c r="S372" s="131"/>
    </x:row>
    <x:row r="373">
      <x:c r="A373" s="132"/>
      <x:c r="B373" s="130"/>
      <x:c r="C373" s="130"/>
      <x:c r="D373" s="131"/>
      <x:c r="E373" s="148" t="str">
        <x:f>IF(A373="","",'Assumptions'!$B$6)</x:f>
      </x:c>
      <x:c r="F373" s="132"/>
      <x:c r="G373" s="134"/>
      <x:c r="H373" s="103" t="str">
        <x:f>IF(A373="","",MAX(0,E373-G373))</x:f>
      </x:c>
      <x:c r="I373" s="129"/>
      <x:c r="J373" s="134"/>
      <x:c r="K373" s="103" t="str">
        <x:f>IF(A373="","",MAX(0,H373-J373))</x:f>
      </x:c>
      <x:c r="L373" s="15" t="str">
        <x:f>IF(A373="","",IF(AND(F373="Approved",G373&gt;=E373),"WAIVED - CURRENT",IF(K373=0,"PAID - CURRENT",IF(J373&gt;0,"PARTIAL","PENDING"))))</x:f>
      </x:c>
      <x:c r="M373" s="132"/>
      <x:c r="N373" s="131"/>
      <x:c r="O373" s="15" t="str">
        <x:f>IF(A373="","",IF(AND(D373="Active",OR(L373="PAID - CURRENT",L373="WAIVED - CURRENT")),"YES","NO"))</x:f>
      </x:c>
      <x:c r="P373" s="132"/>
      <x:c r="Q373" s="130"/>
      <x:c r="R373" s="159"/>
      <x:c r="S373" s="131"/>
    </x:row>
    <x:row r="374">
      <x:c r="A374" s="132"/>
      <x:c r="B374" s="130"/>
      <x:c r="C374" s="130"/>
      <x:c r="D374" s="131"/>
      <x:c r="E374" s="148" t="str">
        <x:f>IF(A374="","",'Assumptions'!$B$6)</x:f>
      </x:c>
      <x:c r="F374" s="132"/>
      <x:c r="G374" s="134"/>
      <x:c r="H374" s="103" t="str">
        <x:f>IF(A374="","",MAX(0,E374-G374))</x:f>
      </x:c>
      <x:c r="I374" s="129"/>
      <x:c r="J374" s="134"/>
      <x:c r="K374" s="103" t="str">
        <x:f>IF(A374="","",MAX(0,H374-J374))</x:f>
      </x:c>
      <x:c r="L374" s="15" t="str">
        <x:f>IF(A374="","",IF(AND(F374="Approved",G374&gt;=E374),"WAIVED - CURRENT",IF(K374=0,"PAID - CURRENT",IF(J374&gt;0,"PARTIAL","PENDING"))))</x:f>
      </x:c>
      <x:c r="M374" s="132"/>
      <x:c r="N374" s="131"/>
      <x:c r="O374" s="15" t="str">
        <x:f>IF(A374="","",IF(AND(D374="Active",OR(L374="PAID - CURRENT",L374="WAIVED - CURRENT")),"YES","NO"))</x:f>
      </x:c>
      <x:c r="P374" s="132"/>
      <x:c r="Q374" s="130"/>
      <x:c r="R374" s="159"/>
      <x:c r="S374" s="131"/>
    </x:row>
    <x:row r="375">
      <x:c r="A375" s="132"/>
      <x:c r="B375" s="130"/>
      <x:c r="C375" s="130"/>
      <x:c r="D375" s="131"/>
      <x:c r="E375" s="148" t="str">
        <x:f>IF(A375="","",'Assumptions'!$B$6)</x:f>
      </x:c>
      <x:c r="F375" s="132"/>
      <x:c r="G375" s="134"/>
      <x:c r="H375" s="103" t="str">
        <x:f>IF(A375="","",MAX(0,E375-G375))</x:f>
      </x:c>
      <x:c r="I375" s="129"/>
      <x:c r="J375" s="134"/>
      <x:c r="K375" s="103" t="str">
        <x:f>IF(A375="","",MAX(0,H375-J375))</x:f>
      </x:c>
      <x:c r="L375" s="15" t="str">
        <x:f>IF(A375="","",IF(AND(F375="Approved",G375&gt;=E375),"WAIVED - CURRENT",IF(K375=0,"PAID - CURRENT",IF(J375&gt;0,"PARTIAL","PENDING"))))</x:f>
      </x:c>
      <x:c r="M375" s="132"/>
      <x:c r="N375" s="131"/>
      <x:c r="O375" s="15" t="str">
        <x:f>IF(A375="","",IF(AND(D375="Active",OR(L375="PAID - CURRENT",L375="WAIVED - CURRENT")),"YES","NO"))</x:f>
      </x:c>
      <x:c r="P375" s="132"/>
      <x:c r="Q375" s="130"/>
      <x:c r="R375" s="159"/>
      <x:c r="S375" s="131"/>
    </x:row>
    <x:row r="376">
      <x:c r="A376" s="132"/>
      <x:c r="B376" s="130"/>
      <x:c r="C376" s="130"/>
      <x:c r="D376" s="131"/>
      <x:c r="E376" s="148" t="str">
        <x:f>IF(A376="","",'Assumptions'!$B$6)</x:f>
      </x:c>
      <x:c r="F376" s="132"/>
      <x:c r="G376" s="134"/>
      <x:c r="H376" s="103" t="str">
        <x:f>IF(A376="","",MAX(0,E376-G376))</x:f>
      </x:c>
      <x:c r="I376" s="129"/>
      <x:c r="J376" s="134"/>
      <x:c r="K376" s="103" t="str">
        <x:f>IF(A376="","",MAX(0,H376-J376))</x:f>
      </x:c>
      <x:c r="L376" s="15" t="str">
        <x:f>IF(A376="","",IF(AND(F376="Approved",G376&gt;=E376),"WAIVED - CURRENT",IF(K376=0,"PAID - CURRENT",IF(J376&gt;0,"PARTIAL","PENDING"))))</x:f>
      </x:c>
      <x:c r="M376" s="132"/>
      <x:c r="N376" s="131"/>
      <x:c r="O376" s="15" t="str">
        <x:f>IF(A376="","",IF(AND(D376="Active",OR(L376="PAID - CURRENT",L376="WAIVED - CURRENT")),"YES","NO"))</x:f>
      </x:c>
      <x:c r="P376" s="132"/>
      <x:c r="Q376" s="130"/>
      <x:c r="R376" s="159"/>
      <x:c r="S376" s="131"/>
    </x:row>
    <x:row r="377">
      <x:c r="A377" s="132"/>
      <x:c r="B377" s="130"/>
      <x:c r="C377" s="130"/>
      <x:c r="D377" s="131"/>
      <x:c r="E377" s="148" t="str">
        <x:f>IF(A377="","",'Assumptions'!$B$6)</x:f>
      </x:c>
      <x:c r="F377" s="132"/>
      <x:c r="G377" s="134"/>
      <x:c r="H377" s="103" t="str">
        <x:f>IF(A377="","",MAX(0,E377-G377))</x:f>
      </x:c>
      <x:c r="I377" s="129"/>
      <x:c r="J377" s="134"/>
      <x:c r="K377" s="103" t="str">
        <x:f>IF(A377="","",MAX(0,H377-J377))</x:f>
      </x:c>
      <x:c r="L377" s="15" t="str">
        <x:f>IF(A377="","",IF(AND(F377="Approved",G377&gt;=E377),"WAIVED - CURRENT",IF(K377=0,"PAID - CURRENT",IF(J377&gt;0,"PARTIAL","PENDING"))))</x:f>
      </x:c>
      <x:c r="M377" s="132"/>
      <x:c r="N377" s="131"/>
      <x:c r="O377" s="15" t="str">
        <x:f>IF(A377="","",IF(AND(D377="Active",OR(L377="PAID - CURRENT",L377="WAIVED - CURRENT")),"YES","NO"))</x:f>
      </x:c>
      <x:c r="P377" s="132"/>
      <x:c r="Q377" s="130"/>
      <x:c r="R377" s="159"/>
      <x:c r="S377" s="131"/>
    </x:row>
    <x:row r="378">
      <x:c r="A378" s="132"/>
      <x:c r="B378" s="130"/>
      <x:c r="C378" s="130"/>
      <x:c r="D378" s="131"/>
      <x:c r="E378" s="148" t="str">
        <x:f>IF(A378="","",'Assumptions'!$B$6)</x:f>
      </x:c>
      <x:c r="F378" s="132"/>
      <x:c r="G378" s="134"/>
      <x:c r="H378" s="103" t="str">
        <x:f>IF(A378="","",MAX(0,E378-G378))</x:f>
      </x:c>
      <x:c r="I378" s="129"/>
      <x:c r="J378" s="134"/>
      <x:c r="K378" s="103" t="str">
        <x:f>IF(A378="","",MAX(0,H378-J378))</x:f>
      </x:c>
      <x:c r="L378" s="15" t="str">
        <x:f>IF(A378="","",IF(AND(F378="Approved",G378&gt;=E378),"WAIVED - CURRENT",IF(K378=0,"PAID - CURRENT",IF(J378&gt;0,"PARTIAL","PENDING"))))</x:f>
      </x:c>
      <x:c r="M378" s="132"/>
      <x:c r="N378" s="131"/>
      <x:c r="O378" s="15" t="str">
        <x:f>IF(A378="","",IF(AND(D378="Active",OR(L378="PAID - CURRENT",L378="WAIVED - CURRENT")),"YES","NO"))</x:f>
      </x:c>
      <x:c r="P378" s="132"/>
      <x:c r="Q378" s="130"/>
      <x:c r="R378" s="159"/>
      <x:c r="S378" s="131"/>
    </x:row>
    <x:row r="379">
      <x:c r="A379" s="132"/>
      <x:c r="B379" s="130"/>
      <x:c r="C379" s="130"/>
      <x:c r="D379" s="131"/>
      <x:c r="E379" s="148" t="str">
        <x:f>IF(A379="","",'Assumptions'!$B$6)</x:f>
      </x:c>
      <x:c r="F379" s="132"/>
      <x:c r="G379" s="134"/>
      <x:c r="H379" s="103" t="str">
        <x:f>IF(A379="","",MAX(0,E379-G379))</x:f>
      </x:c>
      <x:c r="I379" s="129"/>
      <x:c r="J379" s="134"/>
      <x:c r="K379" s="103" t="str">
        <x:f>IF(A379="","",MAX(0,H379-J379))</x:f>
      </x:c>
      <x:c r="L379" s="15" t="str">
        <x:f>IF(A379="","",IF(AND(F379="Approved",G379&gt;=E379),"WAIVED - CURRENT",IF(K379=0,"PAID - CURRENT",IF(J379&gt;0,"PARTIAL","PENDING"))))</x:f>
      </x:c>
      <x:c r="M379" s="132"/>
      <x:c r="N379" s="131"/>
      <x:c r="O379" s="15" t="str">
        <x:f>IF(A379="","",IF(AND(D379="Active",OR(L379="PAID - CURRENT",L379="WAIVED - CURRENT")),"YES","NO"))</x:f>
      </x:c>
      <x:c r="P379" s="132"/>
      <x:c r="Q379" s="130"/>
      <x:c r="R379" s="159"/>
      <x:c r="S379" s="131"/>
    </x:row>
    <x:row r="380">
      <x:c r="A380" s="132"/>
      <x:c r="B380" s="130"/>
      <x:c r="C380" s="130"/>
      <x:c r="D380" s="131"/>
      <x:c r="E380" s="148" t="str">
        <x:f>IF(A380="","",'Assumptions'!$B$6)</x:f>
      </x:c>
      <x:c r="F380" s="132"/>
      <x:c r="G380" s="134"/>
      <x:c r="H380" s="103" t="str">
        <x:f>IF(A380="","",MAX(0,E380-G380))</x:f>
      </x:c>
      <x:c r="I380" s="129"/>
      <x:c r="J380" s="134"/>
      <x:c r="K380" s="103" t="str">
        <x:f>IF(A380="","",MAX(0,H380-J380))</x:f>
      </x:c>
      <x:c r="L380" s="15" t="str">
        <x:f>IF(A380="","",IF(AND(F380="Approved",G380&gt;=E380),"WAIVED - CURRENT",IF(K380=0,"PAID - CURRENT",IF(J380&gt;0,"PARTIAL","PENDING"))))</x:f>
      </x:c>
      <x:c r="M380" s="132"/>
      <x:c r="N380" s="131"/>
      <x:c r="O380" s="15" t="str">
        <x:f>IF(A380="","",IF(AND(D380="Active",OR(L380="PAID - CURRENT",L380="WAIVED - CURRENT")),"YES","NO"))</x:f>
      </x:c>
      <x:c r="P380" s="132"/>
      <x:c r="Q380" s="130"/>
      <x:c r="R380" s="159"/>
      <x:c r="S380" s="131"/>
    </x:row>
    <x:row r="381">
      <x:c r="A381" s="132"/>
      <x:c r="B381" s="130"/>
      <x:c r="C381" s="130"/>
      <x:c r="D381" s="131"/>
      <x:c r="E381" s="148" t="str">
        <x:f>IF(A381="","",'Assumptions'!$B$6)</x:f>
      </x:c>
      <x:c r="F381" s="132"/>
      <x:c r="G381" s="134"/>
      <x:c r="H381" s="103" t="str">
        <x:f>IF(A381="","",MAX(0,E381-G381))</x:f>
      </x:c>
      <x:c r="I381" s="129"/>
      <x:c r="J381" s="134"/>
      <x:c r="K381" s="103" t="str">
        <x:f>IF(A381="","",MAX(0,H381-J381))</x:f>
      </x:c>
      <x:c r="L381" s="15" t="str">
        <x:f>IF(A381="","",IF(AND(F381="Approved",G381&gt;=E381),"WAIVED - CURRENT",IF(K381=0,"PAID - CURRENT",IF(J381&gt;0,"PARTIAL","PENDING"))))</x:f>
      </x:c>
      <x:c r="M381" s="132"/>
      <x:c r="N381" s="131"/>
      <x:c r="O381" s="15" t="str">
        <x:f>IF(A381="","",IF(AND(D381="Active",OR(L381="PAID - CURRENT",L381="WAIVED - CURRENT")),"YES","NO"))</x:f>
      </x:c>
      <x:c r="P381" s="132"/>
      <x:c r="Q381" s="130"/>
      <x:c r="R381" s="159"/>
      <x:c r="S381" s="131"/>
    </x:row>
    <x:row r="382">
      <x:c r="A382" s="132"/>
      <x:c r="B382" s="130"/>
      <x:c r="C382" s="130"/>
      <x:c r="D382" s="131"/>
      <x:c r="E382" s="148" t="str">
        <x:f>IF(A382="","",'Assumptions'!$B$6)</x:f>
      </x:c>
      <x:c r="F382" s="132"/>
      <x:c r="G382" s="134"/>
      <x:c r="H382" s="103" t="str">
        <x:f>IF(A382="","",MAX(0,E382-G382))</x:f>
      </x:c>
      <x:c r="I382" s="129"/>
      <x:c r="J382" s="134"/>
      <x:c r="K382" s="103" t="str">
        <x:f>IF(A382="","",MAX(0,H382-J382))</x:f>
      </x:c>
      <x:c r="L382" s="15" t="str">
        <x:f>IF(A382="","",IF(AND(F382="Approved",G382&gt;=E382),"WAIVED - CURRENT",IF(K382=0,"PAID - CURRENT",IF(J382&gt;0,"PARTIAL","PENDING"))))</x:f>
      </x:c>
      <x:c r="M382" s="132"/>
      <x:c r="N382" s="131"/>
      <x:c r="O382" s="15" t="str">
        <x:f>IF(A382="","",IF(AND(D382="Active",OR(L382="PAID - CURRENT",L382="WAIVED - CURRENT")),"YES","NO"))</x:f>
      </x:c>
      <x:c r="P382" s="132"/>
      <x:c r="Q382" s="130"/>
      <x:c r="R382" s="159"/>
      <x:c r="S382" s="131"/>
    </x:row>
    <x:row r="383">
      <x:c r="A383" s="132"/>
      <x:c r="B383" s="130"/>
      <x:c r="C383" s="130"/>
      <x:c r="D383" s="131"/>
      <x:c r="E383" s="148" t="str">
        <x:f>IF(A383="","",'Assumptions'!$B$6)</x:f>
      </x:c>
      <x:c r="F383" s="132"/>
      <x:c r="G383" s="134"/>
      <x:c r="H383" s="103" t="str">
        <x:f>IF(A383="","",MAX(0,E383-G383))</x:f>
      </x:c>
      <x:c r="I383" s="129"/>
      <x:c r="J383" s="134"/>
      <x:c r="K383" s="103" t="str">
        <x:f>IF(A383="","",MAX(0,H383-J383))</x:f>
      </x:c>
      <x:c r="L383" s="15" t="str">
        <x:f>IF(A383="","",IF(AND(F383="Approved",G383&gt;=E383),"WAIVED - CURRENT",IF(K383=0,"PAID - CURRENT",IF(J383&gt;0,"PARTIAL","PENDING"))))</x:f>
      </x:c>
      <x:c r="M383" s="132"/>
      <x:c r="N383" s="131"/>
      <x:c r="O383" s="15" t="str">
        <x:f>IF(A383="","",IF(AND(D383="Active",OR(L383="PAID - CURRENT",L383="WAIVED - CURRENT")),"YES","NO"))</x:f>
      </x:c>
      <x:c r="P383" s="132"/>
      <x:c r="Q383" s="130"/>
      <x:c r="R383" s="159"/>
      <x:c r="S383" s="131"/>
    </x:row>
    <x:row r="384">
      <x:c r="A384" s="132"/>
      <x:c r="B384" s="130"/>
      <x:c r="C384" s="130"/>
      <x:c r="D384" s="131"/>
      <x:c r="E384" s="148" t="str">
        <x:f>IF(A384="","",'Assumptions'!$B$6)</x:f>
      </x:c>
      <x:c r="F384" s="132"/>
      <x:c r="G384" s="134"/>
      <x:c r="H384" s="103" t="str">
        <x:f>IF(A384="","",MAX(0,E384-G384))</x:f>
      </x:c>
      <x:c r="I384" s="129"/>
      <x:c r="J384" s="134"/>
      <x:c r="K384" s="103" t="str">
        <x:f>IF(A384="","",MAX(0,H384-J384))</x:f>
      </x:c>
      <x:c r="L384" s="15" t="str">
        <x:f>IF(A384="","",IF(AND(F384="Approved",G384&gt;=E384),"WAIVED - CURRENT",IF(K384=0,"PAID - CURRENT",IF(J384&gt;0,"PARTIAL","PENDING"))))</x:f>
      </x:c>
      <x:c r="M384" s="132"/>
      <x:c r="N384" s="131"/>
      <x:c r="O384" s="15" t="str">
        <x:f>IF(A384="","",IF(AND(D384="Active",OR(L384="PAID - CURRENT",L384="WAIVED - CURRENT")),"YES","NO"))</x:f>
      </x:c>
      <x:c r="P384" s="132"/>
      <x:c r="Q384" s="130"/>
      <x:c r="R384" s="159"/>
      <x:c r="S384" s="131"/>
    </x:row>
    <x:row r="385">
      <x:c r="A385" s="132"/>
      <x:c r="B385" s="130"/>
      <x:c r="C385" s="130"/>
      <x:c r="D385" s="131"/>
      <x:c r="E385" s="148" t="str">
        <x:f>IF(A385="","",'Assumptions'!$B$6)</x:f>
      </x:c>
      <x:c r="F385" s="132"/>
      <x:c r="G385" s="134"/>
      <x:c r="H385" s="103" t="str">
        <x:f>IF(A385="","",MAX(0,E385-G385))</x:f>
      </x:c>
      <x:c r="I385" s="129"/>
      <x:c r="J385" s="134"/>
      <x:c r="K385" s="103" t="str">
        <x:f>IF(A385="","",MAX(0,H385-J385))</x:f>
      </x:c>
      <x:c r="L385" s="15" t="str">
        <x:f>IF(A385="","",IF(AND(F385="Approved",G385&gt;=E385),"WAIVED - CURRENT",IF(K385=0,"PAID - CURRENT",IF(J385&gt;0,"PARTIAL","PENDING"))))</x:f>
      </x:c>
      <x:c r="M385" s="132"/>
      <x:c r="N385" s="131"/>
      <x:c r="O385" s="15" t="str">
        <x:f>IF(A385="","",IF(AND(D385="Active",OR(L385="PAID - CURRENT",L385="WAIVED - CURRENT")),"YES","NO"))</x:f>
      </x:c>
      <x:c r="P385" s="132"/>
      <x:c r="Q385" s="130"/>
      <x:c r="R385" s="159"/>
      <x:c r="S385" s="131"/>
    </x:row>
    <x:row r="386">
      <x:c r="A386" s="132"/>
      <x:c r="B386" s="130"/>
      <x:c r="C386" s="130"/>
      <x:c r="D386" s="131"/>
      <x:c r="E386" s="148" t="str">
        <x:f>IF(A386="","",'Assumptions'!$B$6)</x:f>
      </x:c>
      <x:c r="F386" s="132"/>
      <x:c r="G386" s="134"/>
      <x:c r="H386" s="103" t="str">
        <x:f>IF(A386="","",MAX(0,E386-G386))</x:f>
      </x:c>
      <x:c r="I386" s="129"/>
      <x:c r="J386" s="134"/>
      <x:c r="K386" s="103" t="str">
        <x:f>IF(A386="","",MAX(0,H386-J386))</x:f>
      </x:c>
      <x:c r="L386" s="15" t="str">
        <x:f>IF(A386="","",IF(AND(F386="Approved",G386&gt;=E386),"WAIVED - CURRENT",IF(K386=0,"PAID - CURRENT",IF(J386&gt;0,"PARTIAL","PENDING"))))</x:f>
      </x:c>
      <x:c r="M386" s="132"/>
      <x:c r="N386" s="131"/>
      <x:c r="O386" s="15" t="str">
        <x:f>IF(A386="","",IF(AND(D386="Active",OR(L386="PAID - CURRENT",L386="WAIVED - CURRENT")),"YES","NO"))</x:f>
      </x:c>
      <x:c r="P386" s="132"/>
      <x:c r="Q386" s="130"/>
      <x:c r="R386" s="159"/>
      <x:c r="S386" s="131"/>
    </x:row>
    <x:row r="387">
      <x:c r="A387" s="132"/>
      <x:c r="B387" s="130"/>
      <x:c r="C387" s="130"/>
      <x:c r="D387" s="131"/>
      <x:c r="E387" s="148" t="str">
        <x:f>IF(A387="","",'Assumptions'!$B$6)</x:f>
      </x:c>
      <x:c r="F387" s="132"/>
      <x:c r="G387" s="134"/>
      <x:c r="H387" s="103" t="str">
        <x:f>IF(A387="","",MAX(0,E387-G387))</x:f>
      </x:c>
      <x:c r="I387" s="129"/>
      <x:c r="J387" s="134"/>
      <x:c r="K387" s="103" t="str">
        <x:f>IF(A387="","",MAX(0,H387-J387))</x:f>
      </x:c>
      <x:c r="L387" s="15" t="str">
        <x:f>IF(A387="","",IF(AND(F387="Approved",G387&gt;=E387),"WAIVED - CURRENT",IF(K387=0,"PAID - CURRENT",IF(J387&gt;0,"PARTIAL","PENDING"))))</x:f>
      </x:c>
      <x:c r="M387" s="132"/>
      <x:c r="N387" s="131"/>
      <x:c r="O387" s="15" t="str">
        <x:f>IF(A387="","",IF(AND(D387="Active",OR(L387="PAID - CURRENT",L387="WAIVED - CURRENT")),"YES","NO"))</x:f>
      </x:c>
      <x:c r="P387" s="132"/>
      <x:c r="Q387" s="130"/>
      <x:c r="R387" s="159"/>
      <x:c r="S387" s="131"/>
    </x:row>
    <x:row r="388">
      <x:c r="A388" s="132"/>
      <x:c r="B388" s="130"/>
      <x:c r="C388" s="130"/>
      <x:c r="D388" s="131"/>
      <x:c r="E388" s="148" t="str">
        <x:f>IF(A388="","",'Assumptions'!$B$6)</x:f>
      </x:c>
      <x:c r="F388" s="132"/>
      <x:c r="G388" s="134"/>
      <x:c r="H388" s="103" t="str">
        <x:f>IF(A388="","",MAX(0,E388-G388))</x:f>
      </x:c>
      <x:c r="I388" s="129"/>
      <x:c r="J388" s="134"/>
      <x:c r="K388" s="103" t="str">
        <x:f>IF(A388="","",MAX(0,H388-J388))</x:f>
      </x:c>
      <x:c r="L388" s="15" t="str">
        <x:f>IF(A388="","",IF(AND(F388="Approved",G388&gt;=E388),"WAIVED - CURRENT",IF(K388=0,"PAID - CURRENT",IF(J388&gt;0,"PARTIAL","PENDING"))))</x:f>
      </x:c>
      <x:c r="M388" s="132"/>
      <x:c r="N388" s="131"/>
      <x:c r="O388" s="15" t="str">
        <x:f>IF(A388="","",IF(AND(D388="Active",OR(L388="PAID - CURRENT",L388="WAIVED - CURRENT")),"YES","NO"))</x:f>
      </x:c>
      <x:c r="P388" s="132"/>
      <x:c r="Q388" s="130"/>
      <x:c r="R388" s="159"/>
      <x:c r="S388" s="131"/>
    </x:row>
    <x:row r="389">
      <x:c r="A389" s="132"/>
      <x:c r="B389" s="130"/>
      <x:c r="C389" s="130"/>
      <x:c r="D389" s="131"/>
      <x:c r="E389" s="148" t="str">
        <x:f>IF(A389="","",'Assumptions'!$B$6)</x:f>
      </x:c>
      <x:c r="F389" s="132"/>
      <x:c r="G389" s="134"/>
      <x:c r="H389" s="103" t="str">
        <x:f>IF(A389="","",MAX(0,E389-G389))</x:f>
      </x:c>
      <x:c r="I389" s="129"/>
      <x:c r="J389" s="134"/>
      <x:c r="K389" s="103" t="str">
        <x:f>IF(A389="","",MAX(0,H389-J389))</x:f>
      </x:c>
      <x:c r="L389" s="15" t="str">
        <x:f>IF(A389="","",IF(AND(F389="Approved",G389&gt;=E389),"WAIVED - CURRENT",IF(K389=0,"PAID - CURRENT",IF(J389&gt;0,"PARTIAL","PENDING"))))</x:f>
      </x:c>
      <x:c r="M389" s="132"/>
      <x:c r="N389" s="131"/>
      <x:c r="O389" s="15" t="str">
        <x:f>IF(A389="","",IF(AND(D389="Active",OR(L389="PAID - CURRENT",L389="WAIVED - CURRENT")),"YES","NO"))</x:f>
      </x:c>
      <x:c r="P389" s="132"/>
      <x:c r="Q389" s="130"/>
      <x:c r="R389" s="159"/>
      <x:c r="S389" s="131"/>
    </x:row>
    <x:row r="390">
      <x:c r="A390" s="132"/>
      <x:c r="B390" s="130"/>
      <x:c r="C390" s="130"/>
      <x:c r="D390" s="131"/>
      <x:c r="E390" s="148" t="str">
        <x:f>IF(A390="","",'Assumptions'!$B$6)</x:f>
      </x:c>
      <x:c r="F390" s="132"/>
      <x:c r="G390" s="134"/>
      <x:c r="H390" s="103" t="str">
        <x:f>IF(A390="","",MAX(0,E390-G390))</x:f>
      </x:c>
      <x:c r="I390" s="129"/>
      <x:c r="J390" s="134"/>
      <x:c r="K390" s="103" t="str">
        <x:f>IF(A390="","",MAX(0,H390-J390))</x:f>
      </x:c>
      <x:c r="L390" s="15" t="str">
        <x:f>IF(A390="","",IF(AND(F390="Approved",G390&gt;=E390),"WAIVED - CURRENT",IF(K390=0,"PAID - CURRENT",IF(J390&gt;0,"PARTIAL","PENDING"))))</x:f>
      </x:c>
      <x:c r="M390" s="132"/>
      <x:c r="N390" s="131"/>
      <x:c r="O390" s="15" t="str">
        <x:f>IF(A390="","",IF(AND(D390="Active",OR(L390="PAID - CURRENT",L390="WAIVED - CURRENT")),"YES","NO"))</x:f>
      </x:c>
      <x:c r="P390" s="132"/>
      <x:c r="Q390" s="130"/>
      <x:c r="R390" s="159"/>
      <x:c r="S390" s="131"/>
    </x:row>
    <x:row r="391">
      <x:c r="A391" s="132"/>
      <x:c r="B391" s="130"/>
      <x:c r="C391" s="130"/>
      <x:c r="D391" s="131"/>
      <x:c r="E391" s="148" t="str">
        <x:f>IF(A391="","",'Assumptions'!$B$6)</x:f>
      </x:c>
      <x:c r="F391" s="132"/>
      <x:c r="G391" s="134"/>
      <x:c r="H391" s="103" t="str">
        <x:f>IF(A391="","",MAX(0,E391-G391))</x:f>
      </x:c>
      <x:c r="I391" s="129"/>
      <x:c r="J391" s="134"/>
      <x:c r="K391" s="103" t="str">
        <x:f>IF(A391="","",MAX(0,H391-J391))</x:f>
      </x:c>
      <x:c r="L391" s="15" t="str">
        <x:f>IF(A391="","",IF(AND(F391="Approved",G391&gt;=E391),"WAIVED - CURRENT",IF(K391=0,"PAID - CURRENT",IF(J391&gt;0,"PARTIAL","PENDING"))))</x:f>
      </x:c>
      <x:c r="M391" s="132"/>
      <x:c r="N391" s="131"/>
      <x:c r="O391" s="15" t="str">
        <x:f>IF(A391="","",IF(AND(D391="Active",OR(L391="PAID - CURRENT",L391="WAIVED - CURRENT")),"YES","NO"))</x:f>
      </x:c>
      <x:c r="P391" s="132"/>
      <x:c r="Q391" s="130"/>
      <x:c r="R391" s="159"/>
      <x:c r="S391" s="131"/>
    </x:row>
    <x:row r="392">
      <x:c r="A392" s="132"/>
      <x:c r="B392" s="130"/>
      <x:c r="C392" s="130"/>
      <x:c r="D392" s="131"/>
      <x:c r="E392" s="148" t="str">
        <x:f>IF(A392="","",'Assumptions'!$B$6)</x:f>
      </x:c>
      <x:c r="F392" s="132"/>
      <x:c r="G392" s="134"/>
      <x:c r="H392" s="103" t="str">
        <x:f>IF(A392="","",MAX(0,E392-G392))</x:f>
      </x:c>
      <x:c r="I392" s="129"/>
      <x:c r="J392" s="134"/>
      <x:c r="K392" s="103" t="str">
        <x:f>IF(A392="","",MAX(0,H392-J392))</x:f>
      </x:c>
      <x:c r="L392" s="15" t="str">
        <x:f>IF(A392="","",IF(AND(F392="Approved",G392&gt;=E392),"WAIVED - CURRENT",IF(K392=0,"PAID - CURRENT",IF(J392&gt;0,"PARTIAL","PENDING"))))</x:f>
      </x:c>
      <x:c r="M392" s="132"/>
      <x:c r="N392" s="131"/>
      <x:c r="O392" s="15" t="str">
        <x:f>IF(A392="","",IF(AND(D392="Active",OR(L392="PAID - CURRENT",L392="WAIVED - CURRENT")),"YES","NO"))</x:f>
      </x:c>
      <x:c r="P392" s="132"/>
      <x:c r="Q392" s="130"/>
      <x:c r="R392" s="159"/>
      <x:c r="S392" s="131"/>
    </x:row>
    <x:row r="393">
      <x:c r="A393" s="132"/>
      <x:c r="B393" s="130"/>
      <x:c r="C393" s="130"/>
      <x:c r="D393" s="131"/>
      <x:c r="E393" s="148" t="str">
        <x:f>IF(A393="","",'Assumptions'!$B$6)</x:f>
      </x:c>
      <x:c r="F393" s="132"/>
      <x:c r="G393" s="134"/>
      <x:c r="H393" s="103" t="str">
        <x:f>IF(A393="","",MAX(0,E393-G393))</x:f>
      </x:c>
      <x:c r="I393" s="129"/>
      <x:c r="J393" s="134"/>
      <x:c r="K393" s="103" t="str">
        <x:f>IF(A393="","",MAX(0,H393-J393))</x:f>
      </x:c>
      <x:c r="L393" s="15" t="str">
        <x:f>IF(A393="","",IF(AND(F393="Approved",G393&gt;=E393),"WAIVED - CURRENT",IF(K393=0,"PAID - CURRENT",IF(J393&gt;0,"PARTIAL","PENDING"))))</x:f>
      </x:c>
      <x:c r="M393" s="132"/>
      <x:c r="N393" s="131"/>
      <x:c r="O393" s="15" t="str">
        <x:f>IF(A393="","",IF(AND(D393="Active",OR(L393="PAID - CURRENT",L393="WAIVED - CURRENT")),"YES","NO"))</x:f>
      </x:c>
      <x:c r="P393" s="132"/>
      <x:c r="Q393" s="130"/>
      <x:c r="R393" s="159"/>
      <x:c r="S393" s="131"/>
    </x:row>
    <x:row r="394">
      <x:c r="A394" s="132"/>
      <x:c r="B394" s="130"/>
      <x:c r="C394" s="130"/>
      <x:c r="D394" s="131"/>
      <x:c r="E394" s="148" t="str">
        <x:f>IF(A394="","",'Assumptions'!$B$6)</x:f>
      </x:c>
      <x:c r="F394" s="132"/>
      <x:c r="G394" s="134"/>
      <x:c r="H394" s="103" t="str">
        <x:f>IF(A394="","",MAX(0,E394-G394))</x:f>
      </x:c>
      <x:c r="I394" s="129"/>
      <x:c r="J394" s="134"/>
      <x:c r="K394" s="103" t="str">
        <x:f>IF(A394="","",MAX(0,H394-J394))</x:f>
      </x:c>
      <x:c r="L394" s="15" t="str">
        <x:f>IF(A394="","",IF(AND(F394="Approved",G394&gt;=E394),"WAIVED - CURRENT",IF(K394=0,"PAID - CURRENT",IF(J394&gt;0,"PARTIAL","PENDING"))))</x:f>
      </x:c>
      <x:c r="M394" s="132"/>
      <x:c r="N394" s="131"/>
      <x:c r="O394" s="15" t="str">
        <x:f>IF(A394="","",IF(AND(D394="Active",OR(L394="PAID - CURRENT",L394="WAIVED - CURRENT")),"YES","NO"))</x:f>
      </x:c>
      <x:c r="P394" s="132"/>
      <x:c r="Q394" s="130"/>
      <x:c r="R394" s="159"/>
      <x:c r="S394" s="131"/>
    </x:row>
    <x:row r="395">
      <x:c r="A395" s="132"/>
      <x:c r="B395" s="130"/>
      <x:c r="C395" s="130"/>
      <x:c r="D395" s="131"/>
      <x:c r="E395" s="148" t="str">
        <x:f>IF(A395="","",'Assumptions'!$B$6)</x:f>
      </x:c>
      <x:c r="F395" s="132"/>
      <x:c r="G395" s="134"/>
      <x:c r="H395" s="103" t="str">
        <x:f>IF(A395="","",MAX(0,E395-G395))</x:f>
      </x:c>
      <x:c r="I395" s="129"/>
      <x:c r="J395" s="134"/>
      <x:c r="K395" s="103" t="str">
        <x:f>IF(A395="","",MAX(0,H395-J395))</x:f>
      </x:c>
      <x:c r="L395" s="15" t="str">
        <x:f>IF(A395="","",IF(AND(F395="Approved",G395&gt;=E395),"WAIVED - CURRENT",IF(K395=0,"PAID - CURRENT",IF(J395&gt;0,"PARTIAL","PENDING"))))</x:f>
      </x:c>
      <x:c r="M395" s="132"/>
      <x:c r="N395" s="131"/>
      <x:c r="O395" s="15" t="str">
        <x:f>IF(A395="","",IF(AND(D395="Active",OR(L395="PAID - CURRENT",L395="WAIVED - CURRENT")),"YES","NO"))</x:f>
      </x:c>
      <x:c r="P395" s="132"/>
      <x:c r="Q395" s="130"/>
      <x:c r="R395" s="159"/>
      <x:c r="S395" s="131"/>
    </x:row>
    <x:row r="396">
      <x:c r="A396" s="132"/>
      <x:c r="B396" s="130"/>
      <x:c r="C396" s="130"/>
      <x:c r="D396" s="131"/>
      <x:c r="E396" s="148" t="str">
        <x:f>IF(A396="","",'Assumptions'!$B$6)</x:f>
      </x:c>
      <x:c r="F396" s="132"/>
      <x:c r="G396" s="134"/>
      <x:c r="H396" s="103" t="str">
        <x:f>IF(A396="","",MAX(0,E396-G396))</x:f>
      </x:c>
      <x:c r="I396" s="129"/>
      <x:c r="J396" s="134"/>
      <x:c r="K396" s="103" t="str">
        <x:f>IF(A396="","",MAX(0,H396-J396))</x:f>
      </x:c>
      <x:c r="L396" s="15" t="str">
        <x:f>IF(A396="","",IF(AND(F396="Approved",G396&gt;=E396),"WAIVED - CURRENT",IF(K396=0,"PAID - CURRENT",IF(J396&gt;0,"PARTIAL","PENDING"))))</x:f>
      </x:c>
      <x:c r="M396" s="132"/>
      <x:c r="N396" s="131"/>
      <x:c r="O396" s="15" t="str">
        <x:f>IF(A396="","",IF(AND(D396="Active",OR(L396="PAID - CURRENT",L396="WAIVED - CURRENT")),"YES","NO"))</x:f>
      </x:c>
      <x:c r="P396" s="132"/>
      <x:c r="Q396" s="130"/>
      <x:c r="R396" s="159"/>
      <x:c r="S396" s="131"/>
    </x:row>
    <x:row r="397">
      <x:c r="A397" s="132"/>
      <x:c r="B397" s="130"/>
      <x:c r="C397" s="130"/>
      <x:c r="D397" s="131"/>
      <x:c r="E397" s="148" t="str">
        <x:f>IF(A397="","",'Assumptions'!$B$6)</x:f>
      </x:c>
      <x:c r="F397" s="132"/>
      <x:c r="G397" s="134"/>
      <x:c r="H397" s="103" t="str">
        <x:f>IF(A397="","",MAX(0,E397-G397))</x:f>
      </x:c>
      <x:c r="I397" s="129"/>
      <x:c r="J397" s="134"/>
      <x:c r="K397" s="103" t="str">
        <x:f>IF(A397="","",MAX(0,H397-J397))</x:f>
      </x:c>
      <x:c r="L397" s="15" t="str">
        <x:f>IF(A397="","",IF(AND(F397="Approved",G397&gt;=E397),"WAIVED - CURRENT",IF(K397=0,"PAID - CURRENT",IF(J397&gt;0,"PARTIAL","PENDING"))))</x:f>
      </x:c>
      <x:c r="M397" s="132"/>
      <x:c r="N397" s="131"/>
      <x:c r="O397" s="15" t="str">
        <x:f>IF(A397="","",IF(AND(D397="Active",OR(L397="PAID - CURRENT",L397="WAIVED - CURRENT")),"YES","NO"))</x:f>
      </x:c>
      <x:c r="P397" s="132"/>
      <x:c r="Q397" s="130"/>
      <x:c r="R397" s="159"/>
      <x:c r="S397" s="131"/>
    </x:row>
    <x:row r="398">
      <x:c r="A398" s="132"/>
      <x:c r="B398" s="130"/>
      <x:c r="C398" s="130"/>
      <x:c r="D398" s="131"/>
      <x:c r="E398" s="148" t="str">
        <x:f>IF(A398="","",'Assumptions'!$B$6)</x:f>
      </x:c>
      <x:c r="F398" s="132"/>
      <x:c r="G398" s="134"/>
      <x:c r="H398" s="103" t="str">
        <x:f>IF(A398="","",MAX(0,E398-G398))</x:f>
      </x:c>
      <x:c r="I398" s="129"/>
      <x:c r="J398" s="134"/>
      <x:c r="K398" s="103" t="str">
        <x:f>IF(A398="","",MAX(0,H398-J398))</x:f>
      </x:c>
      <x:c r="L398" s="15" t="str">
        <x:f>IF(A398="","",IF(AND(F398="Approved",G398&gt;=E398),"WAIVED - CURRENT",IF(K398=0,"PAID - CURRENT",IF(J398&gt;0,"PARTIAL","PENDING"))))</x:f>
      </x:c>
      <x:c r="M398" s="132"/>
      <x:c r="N398" s="131"/>
      <x:c r="O398" s="15" t="str">
        <x:f>IF(A398="","",IF(AND(D398="Active",OR(L398="PAID - CURRENT",L398="WAIVED - CURRENT")),"YES","NO"))</x:f>
      </x:c>
      <x:c r="P398" s="132"/>
      <x:c r="Q398" s="130"/>
      <x:c r="R398" s="159"/>
      <x:c r="S398" s="131"/>
    </x:row>
    <x:row r="399">
      <x:c r="A399" s="132"/>
      <x:c r="B399" s="130"/>
      <x:c r="C399" s="130"/>
      <x:c r="D399" s="131"/>
      <x:c r="E399" s="148" t="str">
        <x:f>IF(A399="","",'Assumptions'!$B$6)</x:f>
      </x:c>
      <x:c r="F399" s="132"/>
      <x:c r="G399" s="134"/>
      <x:c r="H399" s="103" t="str">
        <x:f>IF(A399="","",MAX(0,E399-G399))</x:f>
      </x:c>
      <x:c r="I399" s="129"/>
      <x:c r="J399" s="134"/>
      <x:c r="K399" s="103" t="str">
        <x:f>IF(A399="","",MAX(0,H399-J399))</x:f>
      </x:c>
      <x:c r="L399" s="15" t="str">
        <x:f>IF(A399="","",IF(AND(F399="Approved",G399&gt;=E399),"WAIVED - CURRENT",IF(K399=0,"PAID - CURRENT",IF(J399&gt;0,"PARTIAL","PENDING"))))</x:f>
      </x:c>
      <x:c r="M399" s="132"/>
      <x:c r="N399" s="131"/>
      <x:c r="O399" s="15" t="str">
        <x:f>IF(A399="","",IF(AND(D399="Active",OR(L399="PAID - CURRENT",L399="WAIVED - CURRENT")),"YES","NO"))</x:f>
      </x:c>
      <x:c r="P399" s="132"/>
      <x:c r="Q399" s="130"/>
      <x:c r="R399" s="159"/>
      <x:c r="S399" s="131"/>
    </x:row>
    <x:row r="400">
      <x:c r="A400" s="132"/>
      <x:c r="B400" s="130"/>
      <x:c r="C400" s="130"/>
      <x:c r="D400" s="131"/>
      <x:c r="E400" s="148" t="str">
        <x:f>IF(A400="","",'Assumptions'!$B$6)</x:f>
      </x:c>
      <x:c r="F400" s="132"/>
      <x:c r="G400" s="134"/>
      <x:c r="H400" s="103" t="str">
        <x:f>IF(A400="","",MAX(0,E400-G400))</x:f>
      </x:c>
      <x:c r="I400" s="129"/>
      <x:c r="J400" s="134"/>
      <x:c r="K400" s="103" t="str">
        <x:f>IF(A400="","",MAX(0,H400-J400))</x:f>
      </x:c>
      <x:c r="L400" s="15" t="str">
        <x:f>IF(A400="","",IF(AND(F400="Approved",G400&gt;=E400),"WAIVED - CURRENT",IF(K400=0,"PAID - CURRENT",IF(J400&gt;0,"PARTIAL","PENDING"))))</x:f>
      </x:c>
      <x:c r="M400" s="132"/>
      <x:c r="N400" s="131"/>
      <x:c r="O400" s="15" t="str">
        <x:f>IF(A400="","",IF(AND(D400="Active",OR(L400="PAID - CURRENT",L400="WAIVED - CURRENT")),"YES","NO"))</x:f>
      </x:c>
      <x:c r="P400" s="132"/>
      <x:c r="Q400" s="130"/>
      <x:c r="R400" s="159"/>
      <x:c r="S400" s="131"/>
    </x:row>
    <x:row r="401">
      <x:c r="A401" s="132"/>
      <x:c r="B401" s="130"/>
      <x:c r="C401" s="130"/>
      <x:c r="D401" s="131"/>
      <x:c r="E401" s="148" t="str">
        <x:f>IF(A401="","",'Assumptions'!$B$6)</x:f>
      </x:c>
      <x:c r="F401" s="132"/>
      <x:c r="G401" s="134"/>
      <x:c r="H401" s="103" t="str">
        <x:f>IF(A401="","",MAX(0,E401-G401))</x:f>
      </x:c>
      <x:c r="I401" s="129"/>
      <x:c r="J401" s="134"/>
      <x:c r="K401" s="103" t="str">
        <x:f>IF(A401="","",MAX(0,H401-J401))</x:f>
      </x:c>
      <x:c r="L401" s="15" t="str">
        <x:f>IF(A401="","",IF(AND(F401="Approved",G401&gt;=E401),"WAIVED - CURRENT",IF(K401=0,"PAID - CURRENT",IF(J401&gt;0,"PARTIAL","PENDING"))))</x:f>
      </x:c>
      <x:c r="M401" s="132"/>
      <x:c r="N401" s="131"/>
      <x:c r="O401" s="15" t="str">
        <x:f>IF(A401="","",IF(AND(D401="Active",OR(L401="PAID - CURRENT",L401="WAIVED - CURRENT")),"YES","NO"))</x:f>
      </x:c>
      <x:c r="P401" s="132"/>
      <x:c r="Q401" s="130"/>
      <x:c r="R401" s="159"/>
      <x:c r="S401" s="131"/>
    </x:row>
    <x:row r="402">
      <x:c r="A402" s="132"/>
      <x:c r="B402" s="130"/>
      <x:c r="C402" s="130"/>
      <x:c r="D402" s="131"/>
      <x:c r="E402" s="148" t="str">
        <x:f>IF(A402="","",'Assumptions'!$B$6)</x:f>
      </x:c>
      <x:c r="F402" s="132"/>
      <x:c r="G402" s="134"/>
      <x:c r="H402" s="103" t="str">
        <x:f>IF(A402="","",MAX(0,E402-G402))</x:f>
      </x:c>
      <x:c r="I402" s="129"/>
      <x:c r="J402" s="134"/>
      <x:c r="K402" s="103" t="str">
        <x:f>IF(A402="","",MAX(0,H402-J402))</x:f>
      </x:c>
      <x:c r="L402" s="15" t="str">
        <x:f>IF(A402="","",IF(AND(F402="Approved",G402&gt;=E402),"WAIVED - CURRENT",IF(K402=0,"PAID - CURRENT",IF(J402&gt;0,"PARTIAL","PENDING"))))</x:f>
      </x:c>
      <x:c r="M402" s="132"/>
      <x:c r="N402" s="131"/>
      <x:c r="O402" s="15" t="str">
        <x:f>IF(A402="","",IF(AND(D402="Active",OR(L402="PAID - CURRENT",L402="WAIVED - CURRENT")),"YES","NO"))</x:f>
      </x:c>
      <x:c r="P402" s="132"/>
      <x:c r="Q402" s="130"/>
      <x:c r="R402" s="159"/>
      <x:c r="S402" s="131"/>
    </x:row>
    <x:row r="403">
      <x:c r="A403" s="132"/>
      <x:c r="B403" s="130"/>
      <x:c r="C403" s="130"/>
      <x:c r="D403" s="131"/>
      <x:c r="E403" s="148" t="str">
        <x:f>IF(A403="","",'Assumptions'!$B$6)</x:f>
      </x:c>
      <x:c r="F403" s="132"/>
      <x:c r="G403" s="134"/>
      <x:c r="H403" s="103" t="str">
        <x:f>IF(A403="","",MAX(0,E403-G403))</x:f>
      </x:c>
      <x:c r="I403" s="129"/>
      <x:c r="J403" s="134"/>
      <x:c r="K403" s="103" t="str">
        <x:f>IF(A403="","",MAX(0,H403-J403))</x:f>
      </x:c>
      <x:c r="L403" s="15" t="str">
        <x:f>IF(A403="","",IF(AND(F403="Approved",G403&gt;=E403),"WAIVED - CURRENT",IF(K403=0,"PAID - CURRENT",IF(J403&gt;0,"PARTIAL","PENDING"))))</x:f>
      </x:c>
      <x:c r="M403" s="132"/>
      <x:c r="N403" s="131"/>
      <x:c r="O403" s="15" t="str">
        <x:f>IF(A403="","",IF(AND(D403="Active",OR(L403="PAID - CURRENT",L403="WAIVED - CURRENT")),"YES","NO"))</x:f>
      </x:c>
      <x:c r="P403" s="132"/>
      <x:c r="Q403" s="130"/>
      <x:c r="R403" s="159"/>
      <x:c r="S403" s="131"/>
    </x:row>
    <x:row r="404">
      <x:c r="A404" s="132"/>
      <x:c r="B404" s="130"/>
      <x:c r="C404" s="130"/>
      <x:c r="D404" s="131"/>
      <x:c r="E404" s="148" t="str">
        <x:f>IF(A404="","",'Assumptions'!$B$6)</x:f>
      </x:c>
      <x:c r="F404" s="132"/>
      <x:c r="G404" s="134"/>
      <x:c r="H404" s="103" t="str">
        <x:f>IF(A404="","",MAX(0,E404-G404))</x:f>
      </x:c>
      <x:c r="I404" s="129"/>
      <x:c r="J404" s="134"/>
      <x:c r="K404" s="103" t="str">
        <x:f>IF(A404="","",MAX(0,H404-J404))</x:f>
      </x:c>
      <x:c r="L404" s="15" t="str">
        <x:f>IF(A404="","",IF(AND(F404="Approved",G404&gt;=E404),"WAIVED - CURRENT",IF(K404=0,"PAID - CURRENT",IF(J404&gt;0,"PARTIAL","PENDING"))))</x:f>
      </x:c>
      <x:c r="M404" s="132"/>
      <x:c r="N404" s="131"/>
      <x:c r="O404" s="15" t="str">
        <x:f>IF(A404="","",IF(AND(D404="Active",OR(L404="PAID - CURRENT",L404="WAIVED - CURRENT")),"YES","NO"))</x:f>
      </x:c>
      <x:c r="P404" s="132"/>
      <x:c r="Q404" s="130"/>
      <x:c r="R404" s="159"/>
      <x:c r="S404" s="131"/>
    </x:row>
    <x:row r="405">
      <x:c r="A405" s="132"/>
      <x:c r="B405" s="130"/>
      <x:c r="C405" s="130"/>
      <x:c r="D405" s="131"/>
      <x:c r="E405" s="148" t="str">
        <x:f>IF(A405="","",'Assumptions'!$B$6)</x:f>
      </x:c>
      <x:c r="F405" s="132"/>
      <x:c r="G405" s="134"/>
      <x:c r="H405" s="103" t="str">
        <x:f>IF(A405="","",MAX(0,E405-G405))</x:f>
      </x:c>
      <x:c r="I405" s="129"/>
      <x:c r="J405" s="134"/>
      <x:c r="K405" s="103" t="str">
        <x:f>IF(A405="","",MAX(0,H405-J405))</x:f>
      </x:c>
      <x:c r="L405" s="15" t="str">
        <x:f>IF(A405="","",IF(AND(F405="Approved",G405&gt;=E405),"WAIVED - CURRENT",IF(K405=0,"PAID - CURRENT",IF(J405&gt;0,"PARTIAL","PENDING"))))</x:f>
      </x:c>
      <x:c r="M405" s="132"/>
      <x:c r="N405" s="131"/>
      <x:c r="O405" s="15" t="str">
        <x:f>IF(A405="","",IF(AND(D405="Active",OR(L405="PAID - CURRENT",L405="WAIVED - CURRENT")),"YES","NO"))</x:f>
      </x:c>
      <x:c r="P405" s="132"/>
      <x:c r="Q405" s="130"/>
      <x:c r="R405" s="159"/>
      <x:c r="S405" s="131"/>
    </x:row>
    <x:row r="406">
      <x:c r="A406" s="132"/>
      <x:c r="B406" s="130"/>
      <x:c r="C406" s="130"/>
      <x:c r="D406" s="131"/>
      <x:c r="E406" s="148" t="str">
        <x:f>IF(A406="","",'Assumptions'!$B$6)</x:f>
      </x:c>
      <x:c r="F406" s="132"/>
      <x:c r="G406" s="134"/>
      <x:c r="H406" s="103" t="str">
        <x:f>IF(A406="","",MAX(0,E406-G406))</x:f>
      </x:c>
      <x:c r="I406" s="129"/>
      <x:c r="J406" s="134"/>
      <x:c r="K406" s="103" t="str">
        <x:f>IF(A406="","",MAX(0,H406-J406))</x:f>
      </x:c>
      <x:c r="L406" s="15" t="str">
        <x:f>IF(A406="","",IF(AND(F406="Approved",G406&gt;=E406),"WAIVED - CURRENT",IF(K406=0,"PAID - CURRENT",IF(J406&gt;0,"PARTIAL","PENDING"))))</x:f>
      </x:c>
      <x:c r="M406" s="132"/>
      <x:c r="N406" s="131"/>
      <x:c r="O406" s="15" t="str">
        <x:f>IF(A406="","",IF(AND(D406="Active",OR(L406="PAID - CURRENT",L406="WAIVED - CURRENT")),"YES","NO"))</x:f>
      </x:c>
      <x:c r="P406" s="132"/>
      <x:c r="Q406" s="130"/>
      <x:c r="R406" s="159"/>
      <x:c r="S406" s="131"/>
    </x:row>
    <x:row r="407">
      <x:c r="A407" s="132"/>
      <x:c r="B407" s="130"/>
      <x:c r="C407" s="130"/>
      <x:c r="D407" s="131"/>
      <x:c r="E407" s="148" t="str">
        <x:f>IF(A407="","",'Assumptions'!$B$6)</x:f>
      </x:c>
      <x:c r="F407" s="132"/>
      <x:c r="G407" s="134"/>
      <x:c r="H407" s="103" t="str">
        <x:f>IF(A407="","",MAX(0,E407-G407))</x:f>
      </x:c>
      <x:c r="I407" s="129"/>
      <x:c r="J407" s="134"/>
      <x:c r="K407" s="103" t="str">
        <x:f>IF(A407="","",MAX(0,H407-J407))</x:f>
      </x:c>
      <x:c r="L407" s="15" t="str">
        <x:f>IF(A407="","",IF(AND(F407="Approved",G407&gt;=E407),"WAIVED - CURRENT",IF(K407=0,"PAID - CURRENT",IF(J407&gt;0,"PARTIAL","PENDING"))))</x:f>
      </x:c>
      <x:c r="M407" s="132"/>
      <x:c r="N407" s="131"/>
      <x:c r="O407" s="15" t="str">
        <x:f>IF(A407="","",IF(AND(D407="Active",OR(L407="PAID - CURRENT",L407="WAIVED - CURRENT")),"YES","NO"))</x:f>
      </x:c>
      <x:c r="P407" s="132"/>
      <x:c r="Q407" s="130"/>
      <x:c r="R407" s="159"/>
      <x:c r="S407" s="131"/>
    </x:row>
    <x:row r="408">
      <x:c r="A408" s="132"/>
      <x:c r="B408" s="130"/>
      <x:c r="C408" s="130"/>
      <x:c r="D408" s="131"/>
      <x:c r="E408" s="148" t="str">
        <x:f>IF(A408="","",'Assumptions'!$B$6)</x:f>
      </x:c>
      <x:c r="F408" s="132"/>
      <x:c r="G408" s="134"/>
      <x:c r="H408" s="103" t="str">
        <x:f>IF(A408="","",MAX(0,E408-G408))</x:f>
      </x:c>
      <x:c r="I408" s="129"/>
      <x:c r="J408" s="134"/>
      <x:c r="K408" s="103" t="str">
        <x:f>IF(A408="","",MAX(0,H408-J408))</x:f>
      </x:c>
      <x:c r="L408" s="15" t="str">
        <x:f>IF(A408="","",IF(AND(F408="Approved",G408&gt;=E408),"WAIVED - CURRENT",IF(K408=0,"PAID - CURRENT",IF(J408&gt;0,"PARTIAL","PENDING"))))</x:f>
      </x:c>
      <x:c r="M408" s="132"/>
      <x:c r="N408" s="131"/>
      <x:c r="O408" s="15" t="str">
        <x:f>IF(A408="","",IF(AND(D408="Active",OR(L408="PAID - CURRENT",L408="WAIVED - CURRENT")),"YES","NO"))</x:f>
      </x:c>
      <x:c r="P408" s="132"/>
      <x:c r="Q408" s="130"/>
      <x:c r="R408" s="159"/>
      <x:c r="S408" s="131"/>
    </x:row>
    <x:row r="409">
      <x:c r="A409" s="132"/>
      <x:c r="B409" s="130"/>
      <x:c r="C409" s="130"/>
      <x:c r="D409" s="131"/>
      <x:c r="E409" s="148" t="str">
        <x:f>IF(A409="","",'Assumptions'!$B$6)</x:f>
      </x:c>
      <x:c r="F409" s="132"/>
      <x:c r="G409" s="134"/>
      <x:c r="H409" s="103" t="str">
        <x:f>IF(A409="","",MAX(0,E409-G409))</x:f>
      </x:c>
      <x:c r="I409" s="129"/>
      <x:c r="J409" s="134"/>
      <x:c r="K409" s="103" t="str">
        <x:f>IF(A409="","",MAX(0,H409-J409))</x:f>
      </x:c>
      <x:c r="L409" s="15" t="str">
        <x:f>IF(A409="","",IF(AND(F409="Approved",G409&gt;=E409),"WAIVED - CURRENT",IF(K409=0,"PAID - CURRENT",IF(J409&gt;0,"PARTIAL","PENDING"))))</x:f>
      </x:c>
      <x:c r="M409" s="132"/>
      <x:c r="N409" s="131"/>
      <x:c r="O409" s="15" t="str">
        <x:f>IF(A409="","",IF(AND(D409="Active",OR(L409="PAID - CURRENT",L409="WAIVED - CURRENT")),"YES","NO"))</x:f>
      </x:c>
      <x:c r="P409" s="132"/>
      <x:c r="Q409" s="130"/>
      <x:c r="R409" s="159"/>
      <x:c r="S409" s="131"/>
    </x:row>
    <x:row r="410">
      <x:c r="A410" s="132"/>
      <x:c r="B410" s="130"/>
      <x:c r="C410" s="130"/>
      <x:c r="D410" s="131"/>
      <x:c r="E410" s="148" t="str">
        <x:f>IF(A410="","",'Assumptions'!$B$6)</x:f>
      </x:c>
      <x:c r="F410" s="132"/>
      <x:c r="G410" s="134"/>
      <x:c r="H410" s="103" t="str">
        <x:f>IF(A410="","",MAX(0,E410-G410))</x:f>
      </x:c>
      <x:c r="I410" s="129"/>
      <x:c r="J410" s="134"/>
      <x:c r="K410" s="103" t="str">
        <x:f>IF(A410="","",MAX(0,H410-J410))</x:f>
      </x:c>
      <x:c r="L410" s="15" t="str">
        <x:f>IF(A410="","",IF(AND(F410="Approved",G410&gt;=E410),"WAIVED - CURRENT",IF(K410=0,"PAID - CURRENT",IF(J410&gt;0,"PARTIAL","PENDING"))))</x:f>
      </x:c>
      <x:c r="M410" s="132"/>
      <x:c r="N410" s="131"/>
      <x:c r="O410" s="15" t="str">
        <x:f>IF(A410="","",IF(AND(D410="Active",OR(L410="PAID - CURRENT",L410="WAIVED - CURRENT")),"YES","NO"))</x:f>
      </x:c>
      <x:c r="P410" s="132"/>
      <x:c r="Q410" s="130"/>
      <x:c r="R410" s="159"/>
      <x:c r="S410" s="131"/>
    </x:row>
    <x:row r="411">
      <x:c r="A411" s="132"/>
      <x:c r="B411" s="130"/>
      <x:c r="C411" s="130"/>
      <x:c r="D411" s="131"/>
      <x:c r="E411" s="148" t="str">
        <x:f>IF(A411="","",'Assumptions'!$B$6)</x:f>
      </x:c>
      <x:c r="F411" s="132"/>
      <x:c r="G411" s="134"/>
      <x:c r="H411" s="103" t="str">
        <x:f>IF(A411="","",MAX(0,E411-G411))</x:f>
      </x:c>
      <x:c r="I411" s="129"/>
      <x:c r="J411" s="134"/>
      <x:c r="K411" s="103" t="str">
        <x:f>IF(A411="","",MAX(0,H411-J411))</x:f>
      </x:c>
      <x:c r="L411" s="15" t="str">
        <x:f>IF(A411="","",IF(AND(F411="Approved",G411&gt;=E411),"WAIVED - CURRENT",IF(K411=0,"PAID - CURRENT",IF(J411&gt;0,"PARTIAL","PENDING"))))</x:f>
      </x:c>
      <x:c r="M411" s="132"/>
      <x:c r="N411" s="131"/>
      <x:c r="O411" s="15" t="str">
        <x:f>IF(A411="","",IF(AND(D411="Active",OR(L411="PAID - CURRENT",L411="WAIVED - CURRENT")),"YES","NO"))</x:f>
      </x:c>
      <x:c r="P411" s="132"/>
      <x:c r="Q411" s="130"/>
      <x:c r="R411" s="159"/>
      <x:c r="S411" s="131"/>
    </x:row>
    <x:row r="412">
      <x:c r="A412" s="132"/>
      <x:c r="B412" s="130"/>
      <x:c r="C412" s="130"/>
      <x:c r="D412" s="131"/>
      <x:c r="E412" s="148" t="str">
        <x:f>IF(A412="","",'Assumptions'!$B$6)</x:f>
      </x:c>
      <x:c r="F412" s="132"/>
      <x:c r="G412" s="134"/>
      <x:c r="H412" s="103" t="str">
        <x:f>IF(A412="","",MAX(0,E412-G412))</x:f>
      </x:c>
      <x:c r="I412" s="129"/>
      <x:c r="J412" s="134"/>
      <x:c r="K412" s="103" t="str">
        <x:f>IF(A412="","",MAX(0,H412-J412))</x:f>
      </x:c>
      <x:c r="L412" s="15" t="str">
        <x:f>IF(A412="","",IF(AND(F412="Approved",G412&gt;=E412),"WAIVED - CURRENT",IF(K412=0,"PAID - CURRENT",IF(J412&gt;0,"PARTIAL","PENDING"))))</x:f>
      </x:c>
      <x:c r="M412" s="132"/>
      <x:c r="N412" s="131"/>
      <x:c r="O412" s="15" t="str">
        <x:f>IF(A412="","",IF(AND(D412="Active",OR(L412="PAID - CURRENT",L412="WAIVED - CURRENT")),"YES","NO"))</x:f>
      </x:c>
      <x:c r="P412" s="132"/>
      <x:c r="Q412" s="130"/>
      <x:c r="R412" s="159"/>
      <x:c r="S412" s="131"/>
    </x:row>
    <x:row r="413">
      <x:c r="A413" s="132"/>
      <x:c r="B413" s="130"/>
      <x:c r="C413" s="130"/>
      <x:c r="D413" s="131"/>
      <x:c r="E413" s="148" t="str">
        <x:f>IF(A413="","",'Assumptions'!$B$6)</x:f>
      </x:c>
      <x:c r="F413" s="132"/>
      <x:c r="G413" s="134"/>
      <x:c r="H413" s="103" t="str">
        <x:f>IF(A413="","",MAX(0,E413-G413))</x:f>
      </x:c>
      <x:c r="I413" s="129"/>
      <x:c r="J413" s="134"/>
      <x:c r="K413" s="103" t="str">
        <x:f>IF(A413="","",MAX(0,H413-J413))</x:f>
      </x:c>
      <x:c r="L413" s="15" t="str">
        <x:f>IF(A413="","",IF(AND(F413="Approved",G413&gt;=E413),"WAIVED - CURRENT",IF(K413=0,"PAID - CURRENT",IF(J413&gt;0,"PARTIAL","PENDING"))))</x:f>
      </x:c>
      <x:c r="M413" s="132"/>
      <x:c r="N413" s="131"/>
      <x:c r="O413" s="15" t="str">
        <x:f>IF(A413="","",IF(AND(D413="Active",OR(L413="PAID - CURRENT",L413="WAIVED - CURRENT")),"YES","NO"))</x:f>
      </x:c>
      <x:c r="P413" s="132"/>
      <x:c r="Q413" s="130"/>
      <x:c r="R413" s="159"/>
      <x:c r="S413" s="131"/>
    </x:row>
    <x:row r="414">
      <x:c r="A414" s="132"/>
      <x:c r="B414" s="130"/>
      <x:c r="C414" s="130"/>
      <x:c r="D414" s="131"/>
      <x:c r="E414" s="148" t="str">
        <x:f>IF(A414="","",'Assumptions'!$B$6)</x:f>
      </x:c>
      <x:c r="F414" s="132"/>
      <x:c r="G414" s="134"/>
      <x:c r="H414" s="103" t="str">
        <x:f>IF(A414="","",MAX(0,E414-G414))</x:f>
      </x:c>
      <x:c r="I414" s="129"/>
      <x:c r="J414" s="134"/>
      <x:c r="K414" s="103" t="str">
        <x:f>IF(A414="","",MAX(0,H414-J414))</x:f>
      </x:c>
      <x:c r="L414" s="15" t="str">
        <x:f>IF(A414="","",IF(AND(F414="Approved",G414&gt;=E414),"WAIVED - CURRENT",IF(K414=0,"PAID - CURRENT",IF(J414&gt;0,"PARTIAL","PENDING"))))</x:f>
      </x:c>
      <x:c r="M414" s="132"/>
      <x:c r="N414" s="131"/>
      <x:c r="O414" s="15" t="str">
        <x:f>IF(A414="","",IF(AND(D414="Active",OR(L414="PAID - CURRENT",L414="WAIVED - CURRENT")),"YES","NO"))</x:f>
      </x:c>
      <x:c r="P414" s="132"/>
      <x:c r="Q414" s="130"/>
      <x:c r="R414" s="159"/>
      <x:c r="S414" s="131"/>
    </x:row>
    <x:row r="415">
      <x:c r="A415" s="132"/>
      <x:c r="B415" s="130"/>
      <x:c r="C415" s="130"/>
      <x:c r="D415" s="131"/>
      <x:c r="E415" s="148" t="str">
        <x:f>IF(A415="","",'Assumptions'!$B$6)</x:f>
      </x:c>
      <x:c r="F415" s="132"/>
      <x:c r="G415" s="134"/>
      <x:c r="H415" s="103" t="str">
        <x:f>IF(A415="","",MAX(0,E415-G415))</x:f>
      </x:c>
      <x:c r="I415" s="129"/>
      <x:c r="J415" s="134"/>
      <x:c r="K415" s="103" t="str">
        <x:f>IF(A415="","",MAX(0,H415-J415))</x:f>
      </x:c>
      <x:c r="L415" s="15" t="str">
        <x:f>IF(A415="","",IF(AND(F415="Approved",G415&gt;=E415),"WAIVED - CURRENT",IF(K415=0,"PAID - CURRENT",IF(J415&gt;0,"PARTIAL","PENDING"))))</x:f>
      </x:c>
      <x:c r="M415" s="132"/>
      <x:c r="N415" s="131"/>
      <x:c r="O415" s="15" t="str">
        <x:f>IF(A415="","",IF(AND(D415="Active",OR(L415="PAID - CURRENT",L415="WAIVED - CURRENT")),"YES","NO"))</x:f>
      </x:c>
      <x:c r="P415" s="132"/>
      <x:c r="Q415" s="130"/>
      <x:c r="R415" s="159"/>
      <x:c r="S415" s="131"/>
    </x:row>
    <x:row r="416">
      <x:c r="A416" s="132"/>
      <x:c r="B416" s="130"/>
      <x:c r="C416" s="130"/>
      <x:c r="D416" s="131"/>
      <x:c r="E416" s="148" t="str">
        <x:f>IF(A416="","",'Assumptions'!$B$6)</x:f>
      </x:c>
      <x:c r="F416" s="132"/>
      <x:c r="G416" s="134"/>
      <x:c r="H416" s="103" t="str">
        <x:f>IF(A416="","",MAX(0,E416-G416))</x:f>
      </x:c>
      <x:c r="I416" s="129"/>
      <x:c r="J416" s="134"/>
      <x:c r="K416" s="103" t="str">
        <x:f>IF(A416="","",MAX(0,H416-J416))</x:f>
      </x:c>
      <x:c r="L416" s="15" t="str">
        <x:f>IF(A416="","",IF(AND(F416="Approved",G416&gt;=E416),"WAIVED - CURRENT",IF(K416=0,"PAID - CURRENT",IF(J416&gt;0,"PARTIAL","PENDING"))))</x:f>
      </x:c>
      <x:c r="M416" s="132"/>
      <x:c r="N416" s="131"/>
      <x:c r="O416" s="15" t="str">
        <x:f>IF(A416="","",IF(AND(D416="Active",OR(L416="PAID - CURRENT",L416="WAIVED - CURRENT")),"YES","NO"))</x:f>
      </x:c>
      <x:c r="P416" s="132"/>
      <x:c r="Q416" s="130"/>
      <x:c r="R416" s="159"/>
      <x:c r="S416" s="131"/>
    </x:row>
    <x:row r="417">
      <x:c r="A417" s="132"/>
      <x:c r="B417" s="130"/>
      <x:c r="C417" s="130"/>
      <x:c r="D417" s="131"/>
      <x:c r="E417" s="148" t="str">
        <x:f>IF(A417="","",'Assumptions'!$B$6)</x:f>
      </x:c>
      <x:c r="F417" s="132"/>
      <x:c r="G417" s="134"/>
      <x:c r="H417" s="103" t="str">
        <x:f>IF(A417="","",MAX(0,E417-G417))</x:f>
      </x:c>
      <x:c r="I417" s="129"/>
      <x:c r="J417" s="134"/>
      <x:c r="K417" s="103" t="str">
        <x:f>IF(A417="","",MAX(0,H417-J417))</x:f>
      </x:c>
      <x:c r="L417" s="15" t="str">
        <x:f>IF(A417="","",IF(AND(F417="Approved",G417&gt;=E417),"WAIVED - CURRENT",IF(K417=0,"PAID - CURRENT",IF(J417&gt;0,"PARTIAL","PENDING"))))</x:f>
      </x:c>
      <x:c r="M417" s="132"/>
      <x:c r="N417" s="131"/>
      <x:c r="O417" s="15" t="str">
        <x:f>IF(A417="","",IF(AND(D417="Active",OR(L417="PAID - CURRENT",L417="WAIVED - CURRENT")),"YES","NO"))</x:f>
      </x:c>
      <x:c r="P417" s="132"/>
      <x:c r="Q417" s="130"/>
      <x:c r="R417" s="159"/>
      <x:c r="S417" s="131"/>
    </x:row>
    <x:row r="418">
      <x:c r="A418" s="132"/>
      <x:c r="B418" s="130"/>
      <x:c r="C418" s="130"/>
      <x:c r="D418" s="131"/>
      <x:c r="E418" s="148" t="str">
        <x:f>IF(A418="","",'Assumptions'!$B$6)</x:f>
      </x:c>
      <x:c r="F418" s="132"/>
      <x:c r="G418" s="134"/>
      <x:c r="H418" s="103" t="str">
        <x:f>IF(A418="","",MAX(0,E418-G418))</x:f>
      </x:c>
      <x:c r="I418" s="129"/>
      <x:c r="J418" s="134"/>
      <x:c r="K418" s="103" t="str">
        <x:f>IF(A418="","",MAX(0,H418-J418))</x:f>
      </x:c>
      <x:c r="L418" s="15" t="str">
        <x:f>IF(A418="","",IF(AND(F418="Approved",G418&gt;=E418),"WAIVED - CURRENT",IF(K418=0,"PAID - CURRENT",IF(J418&gt;0,"PARTIAL","PENDING"))))</x:f>
      </x:c>
      <x:c r="M418" s="132"/>
      <x:c r="N418" s="131"/>
      <x:c r="O418" s="15" t="str">
        <x:f>IF(A418="","",IF(AND(D418="Active",OR(L418="PAID - CURRENT",L418="WAIVED - CURRENT")),"YES","NO"))</x:f>
      </x:c>
      <x:c r="P418" s="132"/>
      <x:c r="Q418" s="130"/>
      <x:c r="R418" s="159"/>
      <x:c r="S418" s="131"/>
    </x:row>
    <x:row r="419">
      <x:c r="A419" s="132"/>
      <x:c r="B419" s="130"/>
      <x:c r="C419" s="130"/>
      <x:c r="D419" s="131"/>
      <x:c r="E419" s="148" t="str">
        <x:f>IF(A419="","",'Assumptions'!$B$6)</x:f>
      </x:c>
      <x:c r="F419" s="132"/>
      <x:c r="G419" s="134"/>
      <x:c r="H419" s="103" t="str">
        <x:f>IF(A419="","",MAX(0,E419-G419))</x:f>
      </x:c>
      <x:c r="I419" s="129"/>
      <x:c r="J419" s="134"/>
      <x:c r="K419" s="103" t="str">
        <x:f>IF(A419="","",MAX(0,H419-J419))</x:f>
      </x:c>
      <x:c r="L419" s="15" t="str">
        <x:f>IF(A419="","",IF(AND(F419="Approved",G419&gt;=E419),"WAIVED - CURRENT",IF(K419=0,"PAID - CURRENT",IF(J419&gt;0,"PARTIAL","PENDING"))))</x:f>
      </x:c>
      <x:c r="M419" s="132"/>
      <x:c r="N419" s="131"/>
      <x:c r="O419" s="15" t="str">
        <x:f>IF(A419="","",IF(AND(D419="Active",OR(L419="PAID - CURRENT",L419="WAIVED - CURRENT")),"YES","NO"))</x:f>
      </x:c>
      <x:c r="P419" s="132"/>
      <x:c r="Q419" s="130"/>
      <x:c r="R419" s="159"/>
      <x:c r="S419" s="131"/>
    </x:row>
    <x:row r="420">
      <x:c r="A420" s="132"/>
      <x:c r="B420" s="130"/>
      <x:c r="C420" s="130"/>
      <x:c r="D420" s="131"/>
      <x:c r="E420" s="148" t="str">
        <x:f>IF(A420="","",'Assumptions'!$B$6)</x:f>
      </x:c>
      <x:c r="F420" s="132"/>
      <x:c r="G420" s="134"/>
      <x:c r="H420" s="103" t="str">
        <x:f>IF(A420="","",MAX(0,E420-G420))</x:f>
      </x:c>
      <x:c r="I420" s="129"/>
      <x:c r="J420" s="134"/>
      <x:c r="K420" s="103" t="str">
        <x:f>IF(A420="","",MAX(0,H420-J420))</x:f>
      </x:c>
      <x:c r="L420" s="15" t="str">
        <x:f>IF(A420="","",IF(AND(F420="Approved",G420&gt;=E420),"WAIVED - CURRENT",IF(K420=0,"PAID - CURRENT",IF(J420&gt;0,"PARTIAL","PENDING"))))</x:f>
      </x:c>
      <x:c r="M420" s="132"/>
      <x:c r="N420" s="131"/>
      <x:c r="O420" s="15" t="str">
        <x:f>IF(A420="","",IF(AND(D420="Active",OR(L420="PAID - CURRENT",L420="WAIVED - CURRENT")),"YES","NO"))</x:f>
      </x:c>
      <x:c r="P420" s="132"/>
      <x:c r="Q420" s="130"/>
      <x:c r="R420" s="159"/>
      <x:c r="S420" s="131"/>
    </x:row>
    <x:row r="421">
      <x:c r="A421" s="132"/>
      <x:c r="B421" s="130"/>
      <x:c r="C421" s="130"/>
      <x:c r="D421" s="131"/>
      <x:c r="E421" s="148" t="str">
        <x:f>IF(A421="","",'Assumptions'!$B$6)</x:f>
      </x:c>
      <x:c r="F421" s="132"/>
      <x:c r="G421" s="134"/>
      <x:c r="H421" s="103" t="str">
        <x:f>IF(A421="","",MAX(0,E421-G421))</x:f>
      </x:c>
      <x:c r="I421" s="129"/>
      <x:c r="J421" s="134"/>
      <x:c r="K421" s="103" t="str">
        <x:f>IF(A421="","",MAX(0,H421-J421))</x:f>
      </x:c>
      <x:c r="L421" s="15" t="str">
        <x:f>IF(A421="","",IF(AND(F421="Approved",G421&gt;=E421),"WAIVED - CURRENT",IF(K421=0,"PAID - CURRENT",IF(J421&gt;0,"PARTIAL","PENDING"))))</x:f>
      </x:c>
      <x:c r="M421" s="132"/>
      <x:c r="N421" s="131"/>
      <x:c r="O421" s="15" t="str">
        <x:f>IF(A421="","",IF(AND(D421="Active",OR(L421="PAID - CURRENT",L421="WAIVED - CURRENT")),"YES","NO"))</x:f>
      </x:c>
      <x:c r="P421" s="132"/>
      <x:c r="Q421" s="130"/>
      <x:c r="R421" s="159"/>
      <x:c r="S421" s="131"/>
    </x:row>
    <x:row r="422">
      <x:c r="A422" s="132"/>
      <x:c r="B422" s="130"/>
      <x:c r="C422" s="130"/>
      <x:c r="D422" s="131"/>
      <x:c r="E422" s="148" t="str">
        <x:f>IF(A422="","",'Assumptions'!$B$6)</x:f>
      </x:c>
      <x:c r="F422" s="132"/>
      <x:c r="G422" s="134"/>
      <x:c r="H422" s="103" t="str">
        <x:f>IF(A422="","",MAX(0,E422-G422))</x:f>
      </x:c>
      <x:c r="I422" s="129"/>
      <x:c r="J422" s="134"/>
      <x:c r="K422" s="103" t="str">
        <x:f>IF(A422="","",MAX(0,H422-J422))</x:f>
      </x:c>
      <x:c r="L422" s="15" t="str">
        <x:f>IF(A422="","",IF(AND(F422="Approved",G422&gt;=E422),"WAIVED - CURRENT",IF(K422=0,"PAID - CURRENT",IF(J422&gt;0,"PARTIAL","PENDING"))))</x:f>
      </x:c>
      <x:c r="M422" s="132"/>
      <x:c r="N422" s="131"/>
      <x:c r="O422" s="15" t="str">
        <x:f>IF(A422="","",IF(AND(D422="Active",OR(L422="PAID - CURRENT",L422="WAIVED - CURRENT")),"YES","NO"))</x:f>
      </x:c>
      <x:c r="P422" s="132"/>
      <x:c r="Q422" s="130"/>
      <x:c r="R422" s="159"/>
      <x:c r="S422" s="131"/>
    </x:row>
    <x:row r="423">
      <x:c r="A423" s="132"/>
      <x:c r="B423" s="130"/>
      <x:c r="C423" s="130"/>
      <x:c r="D423" s="131"/>
      <x:c r="E423" s="148" t="str">
        <x:f>IF(A423="","",'Assumptions'!$B$6)</x:f>
      </x:c>
      <x:c r="F423" s="132"/>
      <x:c r="G423" s="134"/>
      <x:c r="H423" s="103" t="str">
        <x:f>IF(A423="","",MAX(0,E423-G423))</x:f>
      </x:c>
      <x:c r="I423" s="129"/>
      <x:c r="J423" s="134"/>
      <x:c r="K423" s="103" t="str">
        <x:f>IF(A423="","",MAX(0,H423-J423))</x:f>
      </x:c>
      <x:c r="L423" s="15" t="str">
        <x:f>IF(A423="","",IF(AND(F423="Approved",G423&gt;=E423),"WAIVED - CURRENT",IF(K423=0,"PAID - CURRENT",IF(J423&gt;0,"PARTIAL","PENDING"))))</x:f>
      </x:c>
      <x:c r="M423" s="132"/>
      <x:c r="N423" s="131"/>
      <x:c r="O423" s="15" t="str">
        <x:f>IF(A423="","",IF(AND(D423="Active",OR(L423="PAID - CURRENT",L423="WAIVED - CURRENT")),"YES","NO"))</x:f>
      </x:c>
      <x:c r="P423" s="132"/>
      <x:c r="Q423" s="130"/>
      <x:c r="R423" s="159"/>
      <x:c r="S423" s="131"/>
    </x:row>
    <x:row r="424">
      <x:c r="A424" s="132"/>
      <x:c r="B424" s="130"/>
      <x:c r="C424" s="130"/>
      <x:c r="D424" s="131"/>
      <x:c r="E424" s="148" t="str">
        <x:f>IF(A424="","",'Assumptions'!$B$6)</x:f>
      </x:c>
      <x:c r="F424" s="132"/>
      <x:c r="G424" s="134"/>
      <x:c r="H424" s="103" t="str">
        <x:f>IF(A424="","",MAX(0,E424-G424))</x:f>
      </x:c>
      <x:c r="I424" s="129"/>
      <x:c r="J424" s="134"/>
      <x:c r="K424" s="103" t="str">
        <x:f>IF(A424="","",MAX(0,H424-J424))</x:f>
      </x:c>
      <x:c r="L424" s="15" t="str">
        <x:f>IF(A424="","",IF(AND(F424="Approved",G424&gt;=E424),"WAIVED - CURRENT",IF(K424=0,"PAID - CURRENT",IF(J424&gt;0,"PARTIAL","PENDING"))))</x:f>
      </x:c>
      <x:c r="M424" s="132"/>
      <x:c r="N424" s="131"/>
      <x:c r="O424" s="15" t="str">
        <x:f>IF(A424="","",IF(AND(D424="Active",OR(L424="PAID - CURRENT",L424="WAIVED - CURRENT")),"YES","NO"))</x:f>
      </x:c>
      <x:c r="P424" s="132"/>
      <x:c r="Q424" s="130"/>
      <x:c r="R424" s="159"/>
      <x:c r="S424" s="131"/>
    </x:row>
    <x:row r="425">
      <x:c r="A425" s="132"/>
      <x:c r="B425" s="130"/>
      <x:c r="C425" s="130"/>
      <x:c r="D425" s="131"/>
      <x:c r="E425" s="148" t="str">
        <x:f>IF(A425="","",'Assumptions'!$B$6)</x:f>
      </x:c>
      <x:c r="F425" s="132"/>
      <x:c r="G425" s="134"/>
      <x:c r="H425" s="103" t="str">
        <x:f>IF(A425="","",MAX(0,E425-G425))</x:f>
      </x:c>
      <x:c r="I425" s="129"/>
      <x:c r="J425" s="134"/>
      <x:c r="K425" s="103" t="str">
        <x:f>IF(A425="","",MAX(0,H425-J425))</x:f>
      </x:c>
      <x:c r="L425" s="15" t="str">
        <x:f>IF(A425="","",IF(AND(F425="Approved",G425&gt;=E425),"WAIVED - CURRENT",IF(K425=0,"PAID - CURRENT",IF(J425&gt;0,"PARTIAL","PENDING"))))</x:f>
      </x:c>
      <x:c r="M425" s="132"/>
      <x:c r="N425" s="131"/>
      <x:c r="O425" s="15" t="str">
        <x:f>IF(A425="","",IF(AND(D425="Active",OR(L425="PAID - CURRENT",L425="WAIVED - CURRENT")),"YES","NO"))</x:f>
      </x:c>
      <x:c r="P425" s="132"/>
      <x:c r="Q425" s="130"/>
      <x:c r="R425" s="159"/>
      <x:c r="S425" s="131"/>
    </x:row>
    <x:row r="426">
      <x:c r="A426" s="132"/>
      <x:c r="B426" s="130"/>
      <x:c r="C426" s="130"/>
      <x:c r="D426" s="131"/>
      <x:c r="E426" s="148" t="str">
        <x:f>IF(A426="","",'Assumptions'!$B$6)</x:f>
      </x:c>
      <x:c r="F426" s="132"/>
      <x:c r="G426" s="134"/>
      <x:c r="H426" s="103" t="str">
        <x:f>IF(A426="","",MAX(0,E426-G426))</x:f>
      </x:c>
      <x:c r="I426" s="129"/>
      <x:c r="J426" s="134"/>
      <x:c r="K426" s="103" t="str">
        <x:f>IF(A426="","",MAX(0,H426-J426))</x:f>
      </x:c>
      <x:c r="L426" s="15" t="str">
        <x:f>IF(A426="","",IF(AND(F426="Approved",G426&gt;=E426),"WAIVED - CURRENT",IF(K426=0,"PAID - CURRENT",IF(J426&gt;0,"PARTIAL","PENDING"))))</x:f>
      </x:c>
      <x:c r="M426" s="132"/>
      <x:c r="N426" s="131"/>
      <x:c r="O426" s="15" t="str">
        <x:f>IF(A426="","",IF(AND(D426="Active",OR(L426="PAID - CURRENT",L426="WAIVED - CURRENT")),"YES","NO"))</x:f>
      </x:c>
      <x:c r="P426" s="132"/>
      <x:c r="Q426" s="130"/>
      <x:c r="R426" s="159"/>
      <x:c r="S426" s="131"/>
    </x:row>
    <x:row r="427">
      <x:c r="A427" s="132"/>
      <x:c r="B427" s="130"/>
      <x:c r="C427" s="130"/>
      <x:c r="D427" s="131"/>
      <x:c r="E427" s="148" t="str">
        <x:f>IF(A427="","",'Assumptions'!$B$6)</x:f>
      </x:c>
      <x:c r="F427" s="132"/>
      <x:c r="G427" s="134"/>
      <x:c r="H427" s="103" t="str">
        <x:f>IF(A427="","",MAX(0,E427-G427))</x:f>
      </x:c>
      <x:c r="I427" s="129"/>
      <x:c r="J427" s="134"/>
      <x:c r="K427" s="103" t="str">
        <x:f>IF(A427="","",MAX(0,H427-J427))</x:f>
      </x:c>
      <x:c r="L427" s="15" t="str">
        <x:f>IF(A427="","",IF(AND(F427="Approved",G427&gt;=E427),"WAIVED - CURRENT",IF(K427=0,"PAID - CURRENT",IF(J427&gt;0,"PARTIAL","PENDING"))))</x:f>
      </x:c>
      <x:c r="M427" s="132"/>
      <x:c r="N427" s="131"/>
      <x:c r="O427" s="15" t="str">
        <x:f>IF(A427="","",IF(AND(D427="Active",OR(L427="PAID - CURRENT",L427="WAIVED - CURRENT")),"YES","NO"))</x:f>
      </x:c>
      <x:c r="P427" s="132"/>
      <x:c r="Q427" s="130"/>
      <x:c r="R427" s="159"/>
      <x:c r="S427" s="131"/>
    </x:row>
    <x:row r="428">
      <x:c r="A428" s="132"/>
      <x:c r="B428" s="130"/>
      <x:c r="C428" s="130"/>
      <x:c r="D428" s="131"/>
      <x:c r="E428" s="148" t="str">
        <x:f>IF(A428="","",'Assumptions'!$B$6)</x:f>
      </x:c>
      <x:c r="F428" s="132"/>
      <x:c r="G428" s="134"/>
      <x:c r="H428" s="103" t="str">
        <x:f>IF(A428="","",MAX(0,E428-G428))</x:f>
      </x:c>
      <x:c r="I428" s="129"/>
      <x:c r="J428" s="134"/>
      <x:c r="K428" s="103" t="str">
        <x:f>IF(A428="","",MAX(0,H428-J428))</x:f>
      </x:c>
      <x:c r="L428" s="15" t="str">
        <x:f>IF(A428="","",IF(AND(F428="Approved",G428&gt;=E428),"WAIVED - CURRENT",IF(K428=0,"PAID - CURRENT",IF(J428&gt;0,"PARTIAL","PENDING"))))</x:f>
      </x:c>
      <x:c r="M428" s="132"/>
      <x:c r="N428" s="131"/>
      <x:c r="O428" s="15" t="str">
        <x:f>IF(A428="","",IF(AND(D428="Active",OR(L428="PAID - CURRENT",L428="WAIVED - CURRENT")),"YES","NO"))</x:f>
      </x:c>
      <x:c r="P428" s="132"/>
      <x:c r="Q428" s="130"/>
      <x:c r="R428" s="159"/>
      <x:c r="S428" s="131"/>
    </x:row>
    <x:row r="429">
      <x:c r="A429" s="132"/>
      <x:c r="B429" s="130"/>
      <x:c r="C429" s="130"/>
      <x:c r="D429" s="131"/>
      <x:c r="E429" s="148" t="str">
        <x:f>IF(A429="","",'Assumptions'!$B$6)</x:f>
      </x:c>
      <x:c r="F429" s="132"/>
      <x:c r="G429" s="134"/>
      <x:c r="H429" s="103" t="str">
        <x:f>IF(A429="","",MAX(0,E429-G429))</x:f>
      </x:c>
      <x:c r="I429" s="129"/>
      <x:c r="J429" s="134"/>
      <x:c r="K429" s="103" t="str">
        <x:f>IF(A429="","",MAX(0,H429-J429))</x:f>
      </x:c>
      <x:c r="L429" s="15" t="str">
        <x:f>IF(A429="","",IF(AND(F429="Approved",G429&gt;=E429),"WAIVED - CURRENT",IF(K429=0,"PAID - CURRENT",IF(J429&gt;0,"PARTIAL","PENDING"))))</x:f>
      </x:c>
      <x:c r="M429" s="132"/>
      <x:c r="N429" s="131"/>
      <x:c r="O429" s="15" t="str">
        <x:f>IF(A429="","",IF(AND(D429="Active",OR(L429="PAID - CURRENT",L429="WAIVED - CURRENT")),"YES","NO"))</x:f>
      </x:c>
      <x:c r="P429" s="132"/>
      <x:c r="Q429" s="130"/>
      <x:c r="R429" s="159"/>
      <x:c r="S429" s="131"/>
    </x:row>
    <x:row r="430">
      <x:c r="A430" s="132"/>
      <x:c r="B430" s="130"/>
      <x:c r="C430" s="130"/>
      <x:c r="D430" s="131"/>
      <x:c r="E430" s="148" t="str">
        <x:f>IF(A430="","",'Assumptions'!$B$6)</x:f>
      </x:c>
      <x:c r="F430" s="132"/>
      <x:c r="G430" s="134"/>
      <x:c r="H430" s="103" t="str">
        <x:f>IF(A430="","",MAX(0,E430-G430))</x:f>
      </x:c>
      <x:c r="I430" s="129"/>
      <x:c r="J430" s="134"/>
      <x:c r="K430" s="103" t="str">
        <x:f>IF(A430="","",MAX(0,H430-J430))</x:f>
      </x:c>
      <x:c r="L430" s="15" t="str">
        <x:f>IF(A430="","",IF(AND(F430="Approved",G430&gt;=E430),"WAIVED - CURRENT",IF(K430=0,"PAID - CURRENT",IF(J430&gt;0,"PARTIAL","PENDING"))))</x:f>
      </x:c>
      <x:c r="M430" s="132"/>
      <x:c r="N430" s="131"/>
      <x:c r="O430" s="15" t="str">
        <x:f>IF(A430="","",IF(AND(D430="Active",OR(L430="PAID - CURRENT",L430="WAIVED - CURRENT")),"YES","NO"))</x:f>
      </x:c>
      <x:c r="P430" s="132"/>
      <x:c r="Q430" s="130"/>
      <x:c r="R430" s="159"/>
      <x:c r="S430" s="131"/>
    </x:row>
    <x:row r="431">
      <x:c r="A431" s="132"/>
      <x:c r="B431" s="130"/>
      <x:c r="C431" s="130"/>
      <x:c r="D431" s="131"/>
      <x:c r="E431" s="148" t="str">
        <x:f>IF(A431="","",'Assumptions'!$B$6)</x:f>
      </x:c>
      <x:c r="F431" s="132"/>
      <x:c r="G431" s="134"/>
      <x:c r="H431" s="103" t="str">
        <x:f>IF(A431="","",MAX(0,E431-G431))</x:f>
      </x:c>
      <x:c r="I431" s="129"/>
      <x:c r="J431" s="134"/>
      <x:c r="K431" s="103" t="str">
        <x:f>IF(A431="","",MAX(0,H431-J431))</x:f>
      </x:c>
      <x:c r="L431" s="15" t="str">
        <x:f>IF(A431="","",IF(AND(F431="Approved",G431&gt;=E431),"WAIVED - CURRENT",IF(K431=0,"PAID - CURRENT",IF(J431&gt;0,"PARTIAL","PENDING"))))</x:f>
      </x:c>
      <x:c r="M431" s="132"/>
      <x:c r="N431" s="131"/>
      <x:c r="O431" s="15" t="str">
        <x:f>IF(A431="","",IF(AND(D431="Active",OR(L431="PAID - CURRENT",L431="WAIVED - CURRENT")),"YES","NO"))</x:f>
      </x:c>
      <x:c r="P431" s="132"/>
      <x:c r="Q431" s="130"/>
      <x:c r="R431" s="159"/>
      <x:c r="S431" s="131"/>
    </x:row>
    <x:row r="432">
      <x:c r="A432" s="132"/>
      <x:c r="B432" s="130"/>
      <x:c r="C432" s="130"/>
      <x:c r="D432" s="131"/>
      <x:c r="E432" s="148" t="str">
        <x:f>IF(A432="","",'Assumptions'!$B$6)</x:f>
      </x:c>
      <x:c r="F432" s="132"/>
      <x:c r="G432" s="134"/>
      <x:c r="H432" s="103" t="str">
        <x:f>IF(A432="","",MAX(0,E432-G432))</x:f>
      </x:c>
      <x:c r="I432" s="129"/>
      <x:c r="J432" s="134"/>
      <x:c r="K432" s="103" t="str">
        <x:f>IF(A432="","",MAX(0,H432-J432))</x:f>
      </x:c>
      <x:c r="L432" s="15" t="str">
        <x:f>IF(A432="","",IF(AND(F432="Approved",G432&gt;=E432),"WAIVED - CURRENT",IF(K432=0,"PAID - CURRENT",IF(J432&gt;0,"PARTIAL","PENDING"))))</x:f>
      </x:c>
      <x:c r="M432" s="132"/>
      <x:c r="N432" s="131"/>
      <x:c r="O432" s="15" t="str">
        <x:f>IF(A432="","",IF(AND(D432="Active",OR(L432="PAID - CURRENT",L432="WAIVED - CURRENT")),"YES","NO"))</x:f>
      </x:c>
      <x:c r="P432" s="132"/>
      <x:c r="Q432" s="130"/>
      <x:c r="R432" s="159"/>
      <x:c r="S432" s="131"/>
    </x:row>
    <x:row r="433">
      <x:c r="A433" s="132"/>
      <x:c r="B433" s="130"/>
      <x:c r="C433" s="130"/>
      <x:c r="D433" s="131"/>
      <x:c r="E433" s="148" t="str">
        <x:f>IF(A433="","",'Assumptions'!$B$6)</x:f>
      </x:c>
      <x:c r="F433" s="132"/>
      <x:c r="G433" s="134"/>
      <x:c r="H433" s="103" t="str">
        <x:f>IF(A433="","",MAX(0,E433-G433))</x:f>
      </x:c>
      <x:c r="I433" s="129"/>
      <x:c r="J433" s="134"/>
      <x:c r="K433" s="103" t="str">
        <x:f>IF(A433="","",MAX(0,H433-J433))</x:f>
      </x:c>
      <x:c r="L433" s="15" t="str">
        <x:f>IF(A433="","",IF(AND(F433="Approved",G433&gt;=E433),"WAIVED - CURRENT",IF(K433=0,"PAID - CURRENT",IF(J433&gt;0,"PARTIAL","PENDING"))))</x:f>
      </x:c>
      <x:c r="M433" s="132"/>
      <x:c r="N433" s="131"/>
      <x:c r="O433" s="15" t="str">
        <x:f>IF(A433="","",IF(AND(D433="Active",OR(L433="PAID - CURRENT",L433="WAIVED - CURRENT")),"YES","NO"))</x:f>
      </x:c>
      <x:c r="P433" s="132"/>
      <x:c r="Q433" s="130"/>
      <x:c r="R433" s="159"/>
      <x:c r="S433" s="131"/>
    </x:row>
    <x:row r="434">
      <x:c r="A434" s="132"/>
      <x:c r="B434" s="130"/>
      <x:c r="C434" s="130"/>
      <x:c r="D434" s="131"/>
      <x:c r="E434" s="148" t="str">
        <x:f>IF(A434="","",'Assumptions'!$B$6)</x:f>
      </x:c>
      <x:c r="F434" s="132"/>
      <x:c r="G434" s="134"/>
      <x:c r="H434" s="103" t="str">
        <x:f>IF(A434="","",MAX(0,E434-G434))</x:f>
      </x:c>
      <x:c r="I434" s="129"/>
      <x:c r="J434" s="134"/>
      <x:c r="K434" s="103" t="str">
        <x:f>IF(A434="","",MAX(0,H434-J434))</x:f>
      </x:c>
      <x:c r="L434" s="15" t="str">
        <x:f>IF(A434="","",IF(AND(F434="Approved",G434&gt;=E434),"WAIVED - CURRENT",IF(K434=0,"PAID - CURRENT",IF(J434&gt;0,"PARTIAL","PENDING"))))</x:f>
      </x:c>
      <x:c r="M434" s="132"/>
      <x:c r="N434" s="131"/>
      <x:c r="O434" s="15" t="str">
        <x:f>IF(A434="","",IF(AND(D434="Active",OR(L434="PAID - CURRENT",L434="WAIVED - CURRENT")),"YES","NO"))</x:f>
      </x:c>
      <x:c r="P434" s="132"/>
      <x:c r="Q434" s="130"/>
      <x:c r="R434" s="159"/>
      <x:c r="S434" s="131"/>
    </x:row>
    <x:row r="435">
      <x:c r="A435" s="132"/>
      <x:c r="B435" s="130"/>
      <x:c r="C435" s="130"/>
      <x:c r="D435" s="131"/>
      <x:c r="E435" s="148" t="str">
        <x:f>IF(A435="","",'Assumptions'!$B$6)</x:f>
      </x:c>
      <x:c r="F435" s="132"/>
      <x:c r="G435" s="134"/>
      <x:c r="H435" s="103" t="str">
        <x:f>IF(A435="","",MAX(0,E435-G435))</x:f>
      </x:c>
      <x:c r="I435" s="129"/>
      <x:c r="J435" s="134"/>
      <x:c r="K435" s="103" t="str">
        <x:f>IF(A435="","",MAX(0,H435-J435))</x:f>
      </x:c>
      <x:c r="L435" s="15" t="str">
        <x:f>IF(A435="","",IF(AND(F435="Approved",G435&gt;=E435),"WAIVED - CURRENT",IF(K435=0,"PAID - CURRENT",IF(J435&gt;0,"PARTIAL","PENDING"))))</x:f>
      </x:c>
      <x:c r="M435" s="132"/>
      <x:c r="N435" s="131"/>
      <x:c r="O435" s="15" t="str">
        <x:f>IF(A435="","",IF(AND(D435="Active",OR(L435="PAID - CURRENT",L435="WAIVED - CURRENT")),"YES","NO"))</x:f>
      </x:c>
      <x:c r="P435" s="132"/>
      <x:c r="Q435" s="130"/>
      <x:c r="R435" s="159"/>
      <x:c r="S435" s="131"/>
    </x:row>
    <x:row r="436">
      <x:c r="A436" s="132"/>
      <x:c r="B436" s="130"/>
      <x:c r="C436" s="130"/>
      <x:c r="D436" s="131"/>
      <x:c r="E436" s="148" t="str">
        <x:f>IF(A436="","",'Assumptions'!$B$6)</x:f>
      </x:c>
      <x:c r="F436" s="132"/>
      <x:c r="G436" s="134"/>
      <x:c r="H436" s="103" t="str">
        <x:f>IF(A436="","",MAX(0,E436-G436))</x:f>
      </x:c>
      <x:c r="I436" s="129"/>
      <x:c r="J436" s="134"/>
      <x:c r="K436" s="103" t="str">
        <x:f>IF(A436="","",MAX(0,H436-J436))</x:f>
      </x:c>
      <x:c r="L436" s="15" t="str">
        <x:f>IF(A436="","",IF(AND(F436="Approved",G436&gt;=E436),"WAIVED - CURRENT",IF(K436=0,"PAID - CURRENT",IF(J436&gt;0,"PARTIAL","PENDING"))))</x:f>
      </x:c>
      <x:c r="M436" s="132"/>
      <x:c r="N436" s="131"/>
      <x:c r="O436" s="15" t="str">
        <x:f>IF(A436="","",IF(AND(D436="Active",OR(L436="PAID - CURRENT",L436="WAIVED - CURRENT")),"YES","NO"))</x:f>
      </x:c>
      <x:c r="P436" s="132"/>
      <x:c r="Q436" s="130"/>
      <x:c r="R436" s="159"/>
      <x:c r="S436" s="131"/>
    </x:row>
    <x:row r="437">
      <x:c r="A437" s="132"/>
      <x:c r="B437" s="130"/>
      <x:c r="C437" s="130"/>
      <x:c r="D437" s="131"/>
      <x:c r="E437" s="148" t="str">
        <x:f>IF(A437="","",'Assumptions'!$B$6)</x:f>
      </x:c>
      <x:c r="F437" s="132"/>
      <x:c r="G437" s="134"/>
      <x:c r="H437" s="103" t="str">
        <x:f>IF(A437="","",MAX(0,E437-G437))</x:f>
      </x:c>
      <x:c r="I437" s="129"/>
      <x:c r="J437" s="134"/>
      <x:c r="K437" s="103" t="str">
        <x:f>IF(A437="","",MAX(0,H437-J437))</x:f>
      </x:c>
      <x:c r="L437" s="15" t="str">
        <x:f>IF(A437="","",IF(AND(F437="Approved",G437&gt;=E437),"WAIVED - CURRENT",IF(K437=0,"PAID - CURRENT",IF(J437&gt;0,"PARTIAL","PENDING"))))</x:f>
      </x:c>
      <x:c r="M437" s="132"/>
      <x:c r="N437" s="131"/>
      <x:c r="O437" s="15" t="str">
        <x:f>IF(A437="","",IF(AND(D437="Active",OR(L437="PAID - CURRENT",L437="WAIVED - CURRENT")),"YES","NO"))</x:f>
      </x:c>
      <x:c r="P437" s="132"/>
      <x:c r="Q437" s="130"/>
      <x:c r="R437" s="159"/>
      <x:c r="S437" s="131"/>
    </x:row>
    <x:row r="438">
      <x:c r="A438" s="132"/>
      <x:c r="B438" s="130"/>
      <x:c r="C438" s="130"/>
      <x:c r="D438" s="131"/>
      <x:c r="E438" s="148" t="str">
        <x:f>IF(A438="","",'Assumptions'!$B$6)</x:f>
      </x:c>
      <x:c r="F438" s="132"/>
      <x:c r="G438" s="134"/>
      <x:c r="H438" s="103" t="str">
        <x:f>IF(A438="","",MAX(0,E438-G438))</x:f>
      </x:c>
      <x:c r="I438" s="129"/>
      <x:c r="J438" s="134"/>
      <x:c r="K438" s="103" t="str">
        <x:f>IF(A438="","",MAX(0,H438-J438))</x:f>
      </x:c>
      <x:c r="L438" s="15" t="str">
        <x:f>IF(A438="","",IF(AND(F438="Approved",G438&gt;=E438),"WAIVED - CURRENT",IF(K438=0,"PAID - CURRENT",IF(J438&gt;0,"PARTIAL","PENDING"))))</x:f>
      </x:c>
      <x:c r="M438" s="132"/>
      <x:c r="N438" s="131"/>
      <x:c r="O438" s="15" t="str">
        <x:f>IF(A438="","",IF(AND(D438="Active",OR(L438="PAID - CURRENT",L438="WAIVED - CURRENT")),"YES","NO"))</x:f>
      </x:c>
      <x:c r="P438" s="132"/>
      <x:c r="Q438" s="130"/>
      <x:c r="R438" s="159"/>
      <x:c r="S438" s="131"/>
    </x:row>
    <x:row r="439">
      <x:c r="A439" s="132"/>
      <x:c r="B439" s="130"/>
      <x:c r="C439" s="130"/>
      <x:c r="D439" s="131"/>
      <x:c r="E439" s="148" t="str">
        <x:f>IF(A439="","",'Assumptions'!$B$6)</x:f>
      </x:c>
      <x:c r="F439" s="132"/>
      <x:c r="G439" s="134"/>
      <x:c r="H439" s="103" t="str">
        <x:f>IF(A439="","",MAX(0,E439-G439))</x:f>
      </x:c>
      <x:c r="I439" s="129"/>
      <x:c r="J439" s="134"/>
      <x:c r="K439" s="103" t="str">
        <x:f>IF(A439="","",MAX(0,H439-J439))</x:f>
      </x:c>
      <x:c r="L439" s="15" t="str">
        <x:f>IF(A439="","",IF(AND(F439="Approved",G439&gt;=E439),"WAIVED - CURRENT",IF(K439=0,"PAID - CURRENT",IF(J439&gt;0,"PARTIAL","PENDING"))))</x:f>
      </x:c>
      <x:c r="M439" s="132"/>
      <x:c r="N439" s="131"/>
      <x:c r="O439" s="15" t="str">
        <x:f>IF(A439="","",IF(AND(D439="Active",OR(L439="PAID - CURRENT",L439="WAIVED - CURRENT")),"YES","NO"))</x:f>
      </x:c>
      <x:c r="P439" s="132"/>
      <x:c r="Q439" s="130"/>
      <x:c r="R439" s="159"/>
      <x:c r="S439" s="131"/>
    </x:row>
    <x:row r="440">
      <x:c r="A440" s="132"/>
      <x:c r="B440" s="130"/>
      <x:c r="C440" s="130"/>
      <x:c r="D440" s="131"/>
      <x:c r="E440" s="148" t="str">
        <x:f>IF(A440="","",'Assumptions'!$B$6)</x:f>
      </x:c>
      <x:c r="F440" s="132"/>
      <x:c r="G440" s="134"/>
      <x:c r="H440" s="103" t="str">
        <x:f>IF(A440="","",MAX(0,E440-G440))</x:f>
      </x:c>
      <x:c r="I440" s="129"/>
      <x:c r="J440" s="134"/>
      <x:c r="K440" s="103" t="str">
        <x:f>IF(A440="","",MAX(0,H440-J440))</x:f>
      </x:c>
      <x:c r="L440" s="15" t="str">
        <x:f>IF(A440="","",IF(AND(F440="Approved",G440&gt;=E440),"WAIVED - CURRENT",IF(K440=0,"PAID - CURRENT",IF(J440&gt;0,"PARTIAL","PENDING"))))</x:f>
      </x:c>
      <x:c r="M440" s="132"/>
      <x:c r="N440" s="131"/>
      <x:c r="O440" s="15" t="str">
        <x:f>IF(A440="","",IF(AND(D440="Active",OR(L440="PAID - CURRENT",L440="WAIVED - CURRENT")),"YES","NO"))</x:f>
      </x:c>
      <x:c r="P440" s="132"/>
      <x:c r="Q440" s="130"/>
      <x:c r="R440" s="159"/>
      <x:c r="S440" s="131"/>
    </x:row>
    <x:row r="441">
      <x:c r="A441" s="132"/>
      <x:c r="B441" s="130"/>
      <x:c r="C441" s="130"/>
      <x:c r="D441" s="131"/>
      <x:c r="E441" s="148" t="str">
        <x:f>IF(A441="","",'Assumptions'!$B$6)</x:f>
      </x:c>
      <x:c r="F441" s="132"/>
      <x:c r="G441" s="134"/>
      <x:c r="H441" s="103" t="str">
        <x:f>IF(A441="","",MAX(0,E441-G441))</x:f>
      </x:c>
      <x:c r="I441" s="129"/>
      <x:c r="J441" s="134"/>
      <x:c r="K441" s="103" t="str">
        <x:f>IF(A441="","",MAX(0,H441-J441))</x:f>
      </x:c>
      <x:c r="L441" s="15" t="str">
        <x:f>IF(A441="","",IF(AND(F441="Approved",G441&gt;=E441),"WAIVED - CURRENT",IF(K441=0,"PAID - CURRENT",IF(J441&gt;0,"PARTIAL","PENDING"))))</x:f>
      </x:c>
      <x:c r="M441" s="132"/>
      <x:c r="N441" s="131"/>
      <x:c r="O441" s="15" t="str">
        <x:f>IF(A441="","",IF(AND(D441="Active",OR(L441="PAID - CURRENT",L441="WAIVED - CURRENT")),"YES","NO"))</x:f>
      </x:c>
      <x:c r="P441" s="132"/>
      <x:c r="Q441" s="130"/>
      <x:c r="R441" s="159"/>
      <x:c r="S441" s="131"/>
    </x:row>
    <x:row r="442">
      <x:c r="A442" s="132"/>
      <x:c r="B442" s="130"/>
      <x:c r="C442" s="130"/>
      <x:c r="D442" s="131"/>
      <x:c r="E442" s="148" t="str">
        <x:f>IF(A442="","",'Assumptions'!$B$6)</x:f>
      </x:c>
      <x:c r="F442" s="132"/>
      <x:c r="G442" s="134"/>
      <x:c r="H442" s="103" t="str">
        <x:f>IF(A442="","",MAX(0,E442-G442))</x:f>
      </x:c>
      <x:c r="I442" s="129"/>
      <x:c r="J442" s="134"/>
      <x:c r="K442" s="103" t="str">
        <x:f>IF(A442="","",MAX(0,H442-J442))</x:f>
      </x:c>
      <x:c r="L442" s="15" t="str">
        <x:f>IF(A442="","",IF(AND(F442="Approved",G442&gt;=E442),"WAIVED - CURRENT",IF(K442=0,"PAID - CURRENT",IF(J442&gt;0,"PARTIAL","PENDING"))))</x:f>
      </x:c>
      <x:c r="M442" s="132"/>
      <x:c r="N442" s="131"/>
      <x:c r="O442" s="15" t="str">
        <x:f>IF(A442="","",IF(AND(D442="Active",OR(L442="PAID - CURRENT",L442="WAIVED - CURRENT")),"YES","NO"))</x:f>
      </x:c>
      <x:c r="P442" s="132"/>
      <x:c r="Q442" s="130"/>
      <x:c r="R442" s="159"/>
      <x:c r="S442" s="131"/>
    </x:row>
    <x:row r="443">
      <x:c r="A443" s="132"/>
      <x:c r="B443" s="130"/>
      <x:c r="C443" s="130"/>
      <x:c r="D443" s="131"/>
      <x:c r="E443" s="148" t="str">
        <x:f>IF(A443="","",'Assumptions'!$B$6)</x:f>
      </x:c>
      <x:c r="F443" s="132"/>
      <x:c r="G443" s="134"/>
      <x:c r="H443" s="103" t="str">
        <x:f>IF(A443="","",MAX(0,E443-G443))</x:f>
      </x:c>
      <x:c r="I443" s="129"/>
      <x:c r="J443" s="134"/>
      <x:c r="K443" s="103" t="str">
        <x:f>IF(A443="","",MAX(0,H443-J443))</x:f>
      </x:c>
      <x:c r="L443" s="15" t="str">
        <x:f>IF(A443="","",IF(AND(F443="Approved",G443&gt;=E443),"WAIVED - CURRENT",IF(K443=0,"PAID - CURRENT",IF(J443&gt;0,"PARTIAL","PENDING"))))</x:f>
      </x:c>
      <x:c r="M443" s="132"/>
      <x:c r="N443" s="131"/>
      <x:c r="O443" s="15" t="str">
        <x:f>IF(A443="","",IF(AND(D443="Active",OR(L443="PAID - CURRENT",L443="WAIVED - CURRENT")),"YES","NO"))</x:f>
      </x:c>
      <x:c r="P443" s="132"/>
      <x:c r="Q443" s="130"/>
      <x:c r="R443" s="159"/>
      <x:c r="S443" s="131"/>
    </x:row>
    <x:row r="444">
      <x:c r="A444" s="132"/>
      <x:c r="B444" s="130"/>
      <x:c r="C444" s="130"/>
      <x:c r="D444" s="131"/>
      <x:c r="E444" s="148" t="str">
        <x:f>IF(A444="","",'Assumptions'!$B$6)</x:f>
      </x:c>
      <x:c r="F444" s="132"/>
      <x:c r="G444" s="134"/>
      <x:c r="H444" s="103" t="str">
        <x:f>IF(A444="","",MAX(0,E444-G444))</x:f>
      </x:c>
      <x:c r="I444" s="129"/>
      <x:c r="J444" s="134"/>
      <x:c r="K444" s="103" t="str">
        <x:f>IF(A444="","",MAX(0,H444-J444))</x:f>
      </x:c>
      <x:c r="L444" s="15" t="str">
        <x:f>IF(A444="","",IF(AND(F444="Approved",G444&gt;=E444),"WAIVED - CURRENT",IF(K444=0,"PAID - CURRENT",IF(J444&gt;0,"PARTIAL","PENDING"))))</x:f>
      </x:c>
      <x:c r="M444" s="132"/>
      <x:c r="N444" s="131"/>
      <x:c r="O444" s="15" t="str">
        <x:f>IF(A444="","",IF(AND(D444="Active",OR(L444="PAID - CURRENT",L444="WAIVED - CURRENT")),"YES","NO"))</x:f>
      </x:c>
      <x:c r="P444" s="132"/>
      <x:c r="Q444" s="130"/>
      <x:c r="R444" s="159"/>
      <x:c r="S444" s="131"/>
    </x:row>
    <x:row r="445">
      <x:c r="A445" s="132"/>
      <x:c r="B445" s="130"/>
      <x:c r="C445" s="130"/>
      <x:c r="D445" s="131"/>
      <x:c r="E445" s="148" t="str">
        <x:f>IF(A445="","",'Assumptions'!$B$6)</x:f>
      </x:c>
      <x:c r="F445" s="132"/>
      <x:c r="G445" s="134"/>
      <x:c r="H445" s="103" t="str">
        <x:f>IF(A445="","",MAX(0,E445-G445))</x:f>
      </x:c>
      <x:c r="I445" s="129"/>
      <x:c r="J445" s="134"/>
      <x:c r="K445" s="103" t="str">
        <x:f>IF(A445="","",MAX(0,H445-J445))</x:f>
      </x:c>
      <x:c r="L445" s="15" t="str">
        <x:f>IF(A445="","",IF(AND(F445="Approved",G445&gt;=E445),"WAIVED - CURRENT",IF(K445=0,"PAID - CURRENT",IF(J445&gt;0,"PARTIAL","PENDING"))))</x:f>
      </x:c>
      <x:c r="M445" s="132"/>
      <x:c r="N445" s="131"/>
      <x:c r="O445" s="15" t="str">
        <x:f>IF(A445="","",IF(AND(D445="Active",OR(L445="PAID - CURRENT",L445="WAIVED - CURRENT")),"YES","NO"))</x:f>
      </x:c>
      <x:c r="P445" s="132"/>
      <x:c r="Q445" s="130"/>
      <x:c r="R445" s="159"/>
      <x:c r="S445" s="131"/>
    </x:row>
    <x:row r="446">
      <x:c r="A446" s="132"/>
      <x:c r="B446" s="130"/>
      <x:c r="C446" s="130"/>
      <x:c r="D446" s="131"/>
      <x:c r="E446" s="148" t="str">
        <x:f>IF(A446="","",'Assumptions'!$B$6)</x:f>
      </x:c>
      <x:c r="F446" s="132"/>
      <x:c r="G446" s="134"/>
      <x:c r="H446" s="103" t="str">
        <x:f>IF(A446="","",MAX(0,E446-G446))</x:f>
      </x:c>
      <x:c r="I446" s="129"/>
      <x:c r="J446" s="134"/>
      <x:c r="K446" s="103" t="str">
        <x:f>IF(A446="","",MAX(0,H446-J446))</x:f>
      </x:c>
      <x:c r="L446" s="15" t="str">
        <x:f>IF(A446="","",IF(AND(F446="Approved",G446&gt;=E446),"WAIVED - CURRENT",IF(K446=0,"PAID - CURRENT",IF(J446&gt;0,"PARTIAL","PENDING"))))</x:f>
      </x:c>
      <x:c r="M446" s="132"/>
      <x:c r="N446" s="131"/>
      <x:c r="O446" s="15" t="str">
        <x:f>IF(A446="","",IF(AND(D446="Active",OR(L446="PAID - CURRENT",L446="WAIVED - CURRENT")),"YES","NO"))</x:f>
      </x:c>
      <x:c r="P446" s="132"/>
      <x:c r="Q446" s="130"/>
      <x:c r="R446" s="159"/>
      <x:c r="S446" s="131"/>
    </x:row>
    <x:row r="447">
      <x:c r="A447" s="132"/>
      <x:c r="B447" s="130"/>
      <x:c r="C447" s="130"/>
      <x:c r="D447" s="131"/>
      <x:c r="E447" s="148" t="str">
        <x:f>IF(A447="","",'Assumptions'!$B$6)</x:f>
      </x:c>
      <x:c r="F447" s="132"/>
      <x:c r="G447" s="134"/>
      <x:c r="H447" s="103" t="str">
        <x:f>IF(A447="","",MAX(0,E447-G447))</x:f>
      </x:c>
      <x:c r="I447" s="129"/>
      <x:c r="J447" s="134"/>
      <x:c r="K447" s="103" t="str">
        <x:f>IF(A447="","",MAX(0,H447-J447))</x:f>
      </x:c>
      <x:c r="L447" s="15" t="str">
        <x:f>IF(A447="","",IF(AND(F447="Approved",G447&gt;=E447),"WAIVED - CURRENT",IF(K447=0,"PAID - CURRENT",IF(J447&gt;0,"PARTIAL","PENDING"))))</x:f>
      </x:c>
      <x:c r="M447" s="132"/>
      <x:c r="N447" s="131"/>
      <x:c r="O447" s="15" t="str">
        <x:f>IF(A447="","",IF(AND(D447="Active",OR(L447="PAID - CURRENT",L447="WAIVED - CURRENT")),"YES","NO"))</x:f>
      </x:c>
      <x:c r="P447" s="132"/>
      <x:c r="Q447" s="130"/>
      <x:c r="R447" s="159"/>
      <x:c r="S447" s="131"/>
    </x:row>
    <x:row r="448">
      <x:c r="A448" s="132"/>
      <x:c r="B448" s="130"/>
      <x:c r="C448" s="130"/>
      <x:c r="D448" s="131"/>
      <x:c r="E448" s="148" t="str">
        <x:f>IF(A448="","",'Assumptions'!$B$6)</x:f>
      </x:c>
      <x:c r="F448" s="132"/>
      <x:c r="G448" s="134"/>
      <x:c r="H448" s="103" t="str">
        <x:f>IF(A448="","",MAX(0,E448-G448))</x:f>
      </x:c>
      <x:c r="I448" s="129"/>
      <x:c r="J448" s="134"/>
      <x:c r="K448" s="103" t="str">
        <x:f>IF(A448="","",MAX(0,H448-J448))</x:f>
      </x:c>
      <x:c r="L448" s="15" t="str">
        <x:f>IF(A448="","",IF(AND(F448="Approved",G448&gt;=E448),"WAIVED - CURRENT",IF(K448=0,"PAID - CURRENT",IF(J448&gt;0,"PARTIAL","PENDING"))))</x:f>
      </x:c>
      <x:c r="M448" s="132"/>
      <x:c r="N448" s="131"/>
      <x:c r="O448" s="15" t="str">
        <x:f>IF(A448="","",IF(AND(D448="Active",OR(L448="PAID - CURRENT",L448="WAIVED - CURRENT")),"YES","NO"))</x:f>
      </x:c>
      <x:c r="P448" s="132"/>
      <x:c r="Q448" s="130"/>
      <x:c r="R448" s="159"/>
      <x:c r="S448" s="131"/>
    </x:row>
    <x:row r="449">
      <x:c r="A449" s="132"/>
      <x:c r="B449" s="130"/>
      <x:c r="C449" s="130"/>
      <x:c r="D449" s="131"/>
      <x:c r="E449" s="148" t="str">
        <x:f>IF(A449="","",'Assumptions'!$B$6)</x:f>
      </x:c>
      <x:c r="F449" s="132"/>
      <x:c r="G449" s="134"/>
      <x:c r="H449" s="103" t="str">
        <x:f>IF(A449="","",MAX(0,E449-G449))</x:f>
      </x:c>
      <x:c r="I449" s="129"/>
      <x:c r="J449" s="134"/>
      <x:c r="K449" s="103" t="str">
        <x:f>IF(A449="","",MAX(0,H449-J449))</x:f>
      </x:c>
      <x:c r="L449" s="15" t="str">
        <x:f>IF(A449="","",IF(AND(F449="Approved",G449&gt;=E449),"WAIVED - CURRENT",IF(K449=0,"PAID - CURRENT",IF(J449&gt;0,"PARTIAL","PENDING"))))</x:f>
      </x:c>
      <x:c r="M449" s="132"/>
      <x:c r="N449" s="131"/>
      <x:c r="O449" s="15" t="str">
        <x:f>IF(A449="","",IF(AND(D449="Active",OR(L449="PAID - CURRENT",L449="WAIVED - CURRENT")),"YES","NO"))</x:f>
      </x:c>
      <x:c r="P449" s="132"/>
      <x:c r="Q449" s="130"/>
      <x:c r="R449" s="159"/>
      <x:c r="S449" s="131"/>
    </x:row>
    <x:row r="450">
      <x:c r="A450" s="132"/>
      <x:c r="B450" s="130"/>
      <x:c r="C450" s="130"/>
      <x:c r="D450" s="131"/>
      <x:c r="E450" s="148" t="str">
        <x:f>IF(A450="","",'Assumptions'!$B$6)</x:f>
      </x:c>
      <x:c r="F450" s="132"/>
      <x:c r="G450" s="134"/>
      <x:c r="H450" s="103" t="str">
        <x:f>IF(A450="","",MAX(0,E450-G450))</x:f>
      </x:c>
      <x:c r="I450" s="129"/>
      <x:c r="J450" s="134"/>
      <x:c r="K450" s="103" t="str">
        <x:f>IF(A450="","",MAX(0,H450-J450))</x:f>
      </x:c>
      <x:c r="L450" s="15" t="str">
        <x:f>IF(A450="","",IF(AND(F450="Approved",G450&gt;=E450),"WAIVED - CURRENT",IF(K450=0,"PAID - CURRENT",IF(J450&gt;0,"PARTIAL","PENDING"))))</x:f>
      </x:c>
      <x:c r="M450" s="132"/>
      <x:c r="N450" s="131"/>
      <x:c r="O450" s="15" t="str">
        <x:f>IF(A450="","",IF(AND(D450="Active",OR(L450="PAID - CURRENT",L450="WAIVED - CURRENT")),"YES","NO"))</x:f>
      </x:c>
      <x:c r="P450" s="132"/>
      <x:c r="Q450" s="130"/>
      <x:c r="R450" s="159"/>
      <x:c r="S450" s="131"/>
    </x:row>
    <x:row r="451">
      <x:c r="A451" s="132"/>
      <x:c r="B451" s="130"/>
      <x:c r="C451" s="130"/>
      <x:c r="D451" s="131"/>
      <x:c r="E451" s="148" t="str">
        <x:f>IF(A451="","",'Assumptions'!$B$6)</x:f>
      </x:c>
      <x:c r="F451" s="132"/>
      <x:c r="G451" s="134"/>
      <x:c r="H451" s="103" t="str">
        <x:f>IF(A451="","",MAX(0,E451-G451))</x:f>
      </x:c>
      <x:c r="I451" s="129"/>
      <x:c r="J451" s="134"/>
      <x:c r="K451" s="103" t="str">
        <x:f>IF(A451="","",MAX(0,H451-J451))</x:f>
      </x:c>
      <x:c r="L451" s="15" t="str">
        <x:f>IF(A451="","",IF(AND(F451="Approved",G451&gt;=E451),"WAIVED - CURRENT",IF(K451=0,"PAID - CURRENT",IF(J451&gt;0,"PARTIAL","PENDING"))))</x:f>
      </x:c>
      <x:c r="M451" s="132"/>
      <x:c r="N451" s="131"/>
      <x:c r="O451" s="15" t="str">
        <x:f>IF(A451="","",IF(AND(D451="Active",OR(L451="PAID - CURRENT",L451="WAIVED - CURRENT")),"YES","NO"))</x:f>
      </x:c>
      <x:c r="P451" s="132"/>
      <x:c r="Q451" s="130"/>
      <x:c r="R451" s="159"/>
      <x:c r="S451" s="131"/>
    </x:row>
    <x:row r="452">
      <x:c r="A452" s="132"/>
      <x:c r="B452" s="130"/>
      <x:c r="C452" s="130"/>
      <x:c r="D452" s="131"/>
      <x:c r="E452" s="148" t="str">
        <x:f>IF(A452="","",'Assumptions'!$B$6)</x:f>
      </x:c>
      <x:c r="F452" s="132"/>
      <x:c r="G452" s="134"/>
      <x:c r="H452" s="103" t="str">
        <x:f>IF(A452="","",MAX(0,E452-G452))</x:f>
      </x:c>
      <x:c r="I452" s="129"/>
      <x:c r="J452" s="134"/>
      <x:c r="K452" s="103" t="str">
        <x:f>IF(A452="","",MAX(0,H452-J452))</x:f>
      </x:c>
      <x:c r="L452" s="15" t="str">
        <x:f>IF(A452="","",IF(AND(F452="Approved",G452&gt;=E452),"WAIVED - CURRENT",IF(K452=0,"PAID - CURRENT",IF(J452&gt;0,"PARTIAL","PENDING"))))</x:f>
      </x:c>
      <x:c r="M452" s="132"/>
      <x:c r="N452" s="131"/>
      <x:c r="O452" s="15" t="str">
        <x:f>IF(A452="","",IF(AND(D452="Active",OR(L452="PAID - CURRENT",L452="WAIVED - CURRENT")),"YES","NO"))</x:f>
      </x:c>
      <x:c r="P452" s="132"/>
      <x:c r="Q452" s="130"/>
      <x:c r="R452" s="159"/>
      <x:c r="S452" s="131"/>
    </x:row>
    <x:row r="453">
      <x:c r="A453" s="132"/>
      <x:c r="B453" s="130"/>
      <x:c r="C453" s="130"/>
      <x:c r="D453" s="131"/>
      <x:c r="E453" s="148" t="str">
        <x:f>IF(A453="","",'Assumptions'!$B$6)</x:f>
      </x:c>
      <x:c r="F453" s="132"/>
      <x:c r="G453" s="134"/>
      <x:c r="H453" s="103" t="str">
        <x:f>IF(A453="","",MAX(0,E453-G453))</x:f>
      </x:c>
      <x:c r="I453" s="129"/>
      <x:c r="J453" s="134"/>
      <x:c r="K453" s="103" t="str">
        <x:f>IF(A453="","",MAX(0,H453-J453))</x:f>
      </x:c>
      <x:c r="L453" s="15" t="str">
        <x:f>IF(A453="","",IF(AND(F453="Approved",G453&gt;=E453),"WAIVED - CURRENT",IF(K453=0,"PAID - CURRENT",IF(J453&gt;0,"PARTIAL","PENDING"))))</x:f>
      </x:c>
      <x:c r="M453" s="132"/>
      <x:c r="N453" s="131"/>
      <x:c r="O453" s="15" t="str">
        <x:f>IF(A453="","",IF(AND(D453="Active",OR(L453="PAID - CURRENT",L453="WAIVED - CURRENT")),"YES","NO"))</x:f>
      </x:c>
      <x:c r="P453" s="132"/>
      <x:c r="Q453" s="130"/>
      <x:c r="R453" s="159"/>
      <x:c r="S453" s="131"/>
    </x:row>
    <x:row r="454">
      <x:c r="A454" s="132"/>
      <x:c r="B454" s="130"/>
      <x:c r="C454" s="130"/>
      <x:c r="D454" s="131"/>
      <x:c r="E454" s="148" t="str">
        <x:f>IF(A454="","",'Assumptions'!$B$6)</x:f>
      </x:c>
      <x:c r="F454" s="132"/>
      <x:c r="G454" s="134"/>
      <x:c r="H454" s="103" t="str">
        <x:f>IF(A454="","",MAX(0,E454-G454))</x:f>
      </x:c>
      <x:c r="I454" s="129"/>
      <x:c r="J454" s="134"/>
      <x:c r="K454" s="103" t="str">
        <x:f>IF(A454="","",MAX(0,H454-J454))</x:f>
      </x:c>
      <x:c r="L454" s="15" t="str">
        <x:f>IF(A454="","",IF(AND(F454="Approved",G454&gt;=E454),"WAIVED - CURRENT",IF(K454=0,"PAID - CURRENT",IF(J454&gt;0,"PARTIAL","PENDING"))))</x:f>
      </x:c>
      <x:c r="M454" s="132"/>
      <x:c r="N454" s="131"/>
      <x:c r="O454" s="15" t="str">
        <x:f>IF(A454="","",IF(AND(D454="Active",OR(L454="PAID - CURRENT",L454="WAIVED - CURRENT")),"YES","NO"))</x:f>
      </x:c>
      <x:c r="P454" s="132"/>
      <x:c r="Q454" s="130"/>
      <x:c r="R454" s="159"/>
      <x:c r="S454" s="131"/>
    </x:row>
    <x:row r="455">
      <x:c r="A455" s="132"/>
      <x:c r="B455" s="130"/>
      <x:c r="C455" s="130"/>
      <x:c r="D455" s="131"/>
      <x:c r="E455" s="148" t="str">
        <x:f>IF(A455="","",'Assumptions'!$B$6)</x:f>
      </x:c>
      <x:c r="F455" s="132"/>
      <x:c r="G455" s="134"/>
      <x:c r="H455" s="103" t="str">
        <x:f>IF(A455="","",MAX(0,E455-G455))</x:f>
      </x:c>
      <x:c r="I455" s="129"/>
      <x:c r="J455" s="134"/>
      <x:c r="K455" s="103" t="str">
        <x:f>IF(A455="","",MAX(0,H455-J455))</x:f>
      </x:c>
      <x:c r="L455" s="15" t="str">
        <x:f>IF(A455="","",IF(AND(F455="Approved",G455&gt;=E455),"WAIVED - CURRENT",IF(K455=0,"PAID - CURRENT",IF(J455&gt;0,"PARTIAL","PENDING"))))</x:f>
      </x:c>
      <x:c r="M455" s="132"/>
      <x:c r="N455" s="131"/>
      <x:c r="O455" s="15" t="str">
        <x:f>IF(A455="","",IF(AND(D455="Active",OR(L455="PAID - CURRENT",L455="WAIVED - CURRENT")),"YES","NO"))</x:f>
      </x:c>
      <x:c r="P455" s="132"/>
      <x:c r="Q455" s="130"/>
      <x:c r="R455" s="159"/>
      <x:c r="S455" s="131"/>
    </x:row>
    <x:row r="456">
      <x:c r="A456" s="132"/>
      <x:c r="B456" s="130"/>
      <x:c r="C456" s="130"/>
      <x:c r="D456" s="131"/>
      <x:c r="E456" s="148" t="str">
        <x:f>IF(A456="","",'Assumptions'!$B$6)</x:f>
      </x:c>
      <x:c r="F456" s="132"/>
      <x:c r="G456" s="134"/>
      <x:c r="H456" s="103" t="str">
        <x:f>IF(A456="","",MAX(0,E456-G456))</x:f>
      </x:c>
      <x:c r="I456" s="129"/>
      <x:c r="J456" s="134"/>
      <x:c r="K456" s="103" t="str">
        <x:f>IF(A456="","",MAX(0,H456-J456))</x:f>
      </x:c>
      <x:c r="L456" s="15" t="str">
        <x:f>IF(A456="","",IF(AND(F456="Approved",G456&gt;=E456),"WAIVED - CURRENT",IF(K456=0,"PAID - CURRENT",IF(J456&gt;0,"PARTIAL","PENDING"))))</x:f>
      </x:c>
      <x:c r="M456" s="132"/>
      <x:c r="N456" s="131"/>
      <x:c r="O456" s="15" t="str">
        <x:f>IF(A456="","",IF(AND(D456="Active",OR(L456="PAID - CURRENT",L456="WAIVED - CURRENT")),"YES","NO"))</x:f>
      </x:c>
      <x:c r="P456" s="132"/>
      <x:c r="Q456" s="130"/>
      <x:c r="R456" s="159"/>
      <x:c r="S456" s="131"/>
    </x:row>
    <x:row r="457">
      <x:c r="A457" s="132"/>
      <x:c r="B457" s="130"/>
      <x:c r="C457" s="130"/>
      <x:c r="D457" s="131"/>
      <x:c r="E457" s="148" t="str">
        <x:f>IF(A457="","",'Assumptions'!$B$6)</x:f>
      </x:c>
      <x:c r="F457" s="132"/>
      <x:c r="G457" s="134"/>
      <x:c r="H457" s="103" t="str">
        <x:f>IF(A457="","",MAX(0,E457-G457))</x:f>
      </x:c>
      <x:c r="I457" s="129"/>
      <x:c r="J457" s="134"/>
      <x:c r="K457" s="103" t="str">
        <x:f>IF(A457="","",MAX(0,H457-J457))</x:f>
      </x:c>
      <x:c r="L457" s="15" t="str">
        <x:f>IF(A457="","",IF(AND(F457="Approved",G457&gt;=E457),"WAIVED - CURRENT",IF(K457=0,"PAID - CURRENT",IF(J457&gt;0,"PARTIAL","PENDING"))))</x:f>
      </x:c>
      <x:c r="M457" s="132"/>
      <x:c r="N457" s="131"/>
      <x:c r="O457" s="15" t="str">
        <x:f>IF(A457="","",IF(AND(D457="Active",OR(L457="PAID - CURRENT",L457="WAIVED - CURRENT")),"YES","NO"))</x:f>
      </x:c>
      <x:c r="P457" s="132"/>
      <x:c r="Q457" s="130"/>
      <x:c r="R457" s="159"/>
      <x:c r="S457" s="131"/>
    </x:row>
    <x:row r="458">
      <x:c r="A458" s="132"/>
      <x:c r="B458" s="130"/>
      <x:c r="C458" s="130"/>
      <x:c r="D458" s="131"/>
      <x:c r="E458" s="148" t="str">
        <x:f>IF(A458="","",'Assumptions'!$B$6)</x:f>
      </x:c>
      <x:c r="F458" s="132"/>
      <x:c r="G458" s="134"/>
      <x:c r="H458" s="103" t="str">
        <x:f>IF(A458="","",MAX(0,E458-G458))</x:f>
      </x:c>
      <x:c r="I458" s="129"/>
      <x:c r="J458" s="134"/>
      <x:c r="K458" s="103" t="str">
        <x:f>IF(A458="","",MAX(0,H458-J458))</x:f>
      </x:c>
      <x:c r="L458" s="15" t="str">
        <x:f>IF(A458="","",IF(AND(F458="Approved",G458&gt;=E458),"WAIVED - CURRENT",IF(K458=0,"PAID - CURRENT",IF(J458&gt;0,"PARTIAL","PENDING"))))</x:f>
      </x:c>
      <x:c r="M458" s="132"/>
      <x:c r="N458" s="131"/>
      <x:c r="O458" s="15" t="str">
        <x:f>IF(A458="","",IF(AND(D458="Active",OR(L458="PAID - CURRENT",L458="WAIVED - CURRENT")),"YES","NO"))</x:f>
      </x:c>
      <x:c r="P458" s="132"/>
      <x:c r="Q458" s="130"/>
      <x:c r="R458" s="159"/>
      <x:c r="S458" s="131"/>
    </x:row>
    <x:row r="459">
      <x:c r="A459" s="132"/>
      <x:c r="B459" s="130"/>
      <x:c r="C459" s="130"/>
      <x:c r="D459" s="131"/>
      <x:c r="E459" s="148" t="str">
        <x:f>IF(A459="","",'Assumptions'!$B$6)</x:f>
      </x:c>
      <x:c r="F459" s="132"/>
      <x:c r="G459" s="134"/>
      <x:c r="H459" s="103" t="str">
        <x:f>IF(A459="","",MAX(0,E459-G459))</x:f>
      </x:c>
      <x:c r="I459" s="129"/>
      <x:c r="J459" s="134"/>
      <x:c r="K459" s="103" t="str">
        <x:f>IF(A459="","",MAX(0,H459-J459))</x:f>
      </x:c>
      <x:c r="L459" s="15" t="str">
        <x:f>IF(A459="","",IF(AND(F459="Approved",G459&gt;=E459),"WAIVED - CURRENT",IF(K459=0,"PAID - CURRENT",IF(J459&gt;0,"PARTIAL","PENDING"))))</x:f>
      </x:c>
      <x:c r="M459" s="132"/>
      <x:c r="N459" s="131"/>
      <x:c r="O459" s="15" t="str">
        <x:f>IF(A459="","",IF(AND(D459="Active",OR(L459="PAID - CURRENT",L459="WAIVED - CURRENT")),"YES","NO"))</x:f>
      </x:c>
      <x:c r="P459" s="132"/>
      <x:c r="Q459" s="130"/>
      <x:c r="R459" s="159"/>
      <x:c r="S459" s="131"/>
    </x:row>
    <x:row r="460">
      <x:c r="A460" s="132"/>
      <x:c r="B460" s="130"/>
      <x:c r="C460" s="130"/>
      <x:c r="D460" s="131"/>
      <x:c r="E460" s="148" t="str">
        <x:f>IF(A460="","",'Assumptions'!$B$6)</x:f>
      </x:c>
      <x:c r="F460" s="132"/>
      <x:c r="G460" s="134"/>
      <x:c r="H460" s="103" t="str">
        <x:f>IF(A460="","",MAX(0,E460-G460))</x:f>
      </x:c>
      <x:c r="I460" s="129"/>
      <x:c r="J460" s="134"/>
      <x:c r="K460" s="103" t="str">
        <x:f>IF(A460="","",MAX(0,H460-J460))</x:f>
      </x:c>
      <x:c r="L460" s="15" t="str">
        <x:f>IF(A460="","",IF(AND(F460="Approved",G460&gt;=E460),"WAIVED - CURRENT",IF(K460=0,"PAID - CURRENT",IF(J460&gt;0,"PARTIAL","PENDING"))))</x:f>
      </x:c>
      <x:c r="M460" s="132"/>
      <x:c r="N460" s="131"/>
      <x:c r="O460" s="15" t="str">
        <x:f>IF(A460="","",IF(AND(D460="Active",OR(L460="PAID - CURRENT",L460="WAIVED - CURRENT")),"YES","NO"))</x:f>
      </x:c>
      <x:c r="P460" s="132"/>
      <x:c r="Q460" s="130"/>
      <x:c r="R460" s="159"/>
      <x:c r="S460" s="131"/>
    </x:row>
    <x:row r="461">
      <x:c r="A461" s="132"/>
      <x:c r="B461" s="130"/>
      <x:c r="C461" s="130"/>
      <x:c r="D461" s="131"/>
      <x:c r="E461" s="148" t="str">
        <x:f>IF(A461="","",'Assumptions'!$B$6)</x:f>
      </x:c>
      <x:c r="F461" s="132"/>
      <x:c r="G461" s="134"/>
      <x:c r="H461" s="103" t="str">
        <x:f>IF(A461="","",MAX(0,E461-G461))</x:f>
      </x:c>
      <x:c r="I461" s="129"/>
      <x:c r="J461" s="134"/>
      <x:c r="K461" s="103" t="str">
        <x:f>IF(A461="","",MAX(0,H461-J461))</x:f>
      </x:c>
      <x:c r="L461" s="15" t="str">
        <x:f>IF(A461="","",IF(AND(F461="Approved",G461&gt;=E461),"WAIVED - CURRENT",IF(K461=0,"PAID - CURRENT",IF(J461&gt;0,"PARTIAL","PENDING"))))</x:f>
      </x:c>
      <x:c r="M461" s="132"/>
      <x:c r="N461" s="131"/>
      <x:c r="O461" s="15" t="str">
        <x:f>IF(A461="","",IF(AND(D461="Active",OR(L461="PAID - CURRENT",L461="WAIVED - CURRENT")),"YES","NO"))</x:f>
      </x:c>
      <x:c r="P461" s="132"/>
      <x:c r="Q461" s="130"/>
      <x:c r="R461" s="159"/>
      <x:c r="S461" s="131"/>
    </x:row>
    <x:row r="462">
      <x:c r="A462" s="132"/>
      <x:c r="B462" s="130"/>
      <x:c r="C462" s="130"/>
      <x:c r="D462" s="131"/>
      <x:c r="E462" s="148" t="str">
        <x:f>IF(A462="","",'Assumptions'!$B$6)</x:f>
      </x:c>
      <x:c r="F462" s="132"/>
      <x:c r="G462" s="134"/>
      <x:c r="H462" s="103" t="str">
        <x:f>IF(A462="","",MAX(0,E462-G462))</x:f>
      </x:c>
      <x:c r="I462" s="129"/>
      <x:c r="J462" s="134"/>
      <x:c r="K462" s="103" t="str">
        <x:f>IF(A462="","",MAX(0,H462-J462))</x:f>
      </x:c>
      <x:c r="L462" s="15" t="str">
        <x:f>IF(A462="","",IF(AND(F462="Approved",G462&gt;=E462),"WAIVED - CURRENT",IF(K462=0,"PAID - CURRENT",IF(J462&gt;0,"PARTIAL","PENDING"))))</x:f>
      </x:c>
      <x:c r="M462" s="132"/>
      <x:c r="N462" s="131"/>
      <x:c r="O462" s="15" t="str">
        <x:f>IF(A462="","",IF(AND(D462="Active",OR(L462="PAID - CURRENT",L462="WAIVED - CURRENT")),"YES","NO"))</x:f>
      </x:c>
      <x:c r="P462" s="132"/>
      <x:c r="Q462" s="130"/>
      <x:c r="R462" s="159"/>
      <x:c r="S462" s="131"/>
    </x:row>
    <x:row r="463">
      <x:c r="A463" s="132"/>
      <x:c r="B463" s="130"/>
      <x:c r="C463" s="130"/>
      <x:c r="D463" s="131"/>
      <x:c r="E463" s="148" t="str">
        <x:f>IF(A463="","",'Assumptions'!$B$6)</x:f>
      </x:c>
      <x:c r="F463" s="132"/>
      <x:c r="G463" s="134"/>
      <x:c r="H463" s="103" t="str">
        <x:f>IF(A463="","",MAX(0,E463-G463))</x:f>
      </x:c>
      <x:c r="I463" s="129"/>
      <x:c r="J463" s="134"/>
      <x:c r="K463" s="103" t="str">
        <x:f>IF(A463="","",MAX(0,H463-J463))</x:f>
      </x:c>
      <x:c r="L463" s="15" t="str">
        <x:f>IF(A463="","",IF(AND(F463="Approved",G463&gt;=E463),"WAIVED - CURRENT",IF(K463=0,"PAID - CURRENT",IF(J463&gt;0,"PARTIAL","PENDING"))))</x:f>
      </x:c>
      <x:c r="M463" s="132"/>
      <x:c r="N463" s="131"/>
      <x:c r="O463" s="15" t="str">
        <x:f>IF(A463="","",IF(AND(D463="Active",OR(L463="PAID - CURRENT",L463="WAIVED - CURRENT")),"YES","NO"))</x:f>
      </x:c>
      <x:c r="P463" s="132"/>
      <x:c r="Q463" s="130"/>
      <x:c r="R463" s="159"/>
      <x:c r="S463" s="131"/>
    </x:row>
    <x:row r="464">
      <x:c r="A464" s="132"/>
      <x:c r="B464" s="130"/>
      <x:c r="C464" s="130"/>
      <x:c r="D464" s="131"/>
      <x:c r="E464" s="148" t="str">
        <x:f>IF(A464="","",'Assumptions'!$B$6)</x:f>
      </x:c>
      <x:c r="F464" s="132"/>
      <x:c r="G464" s="134"/>
      <x:c r="H464" s="103" t="str">
        <x:f>IF(A464="","",MAX(0,E464-G464))</x:f>
      </x:c>
      <x:c r="I464" s="129"/>
      <x:c r="J464" s="134"/>
      <x:c r="K464" s="103" t="str">
        <x:f>IF(A464="","",MAX(0,H464-J464))</x:f>
      </x:c>
      <x:c r="L464" s="15" t="str">
        <x:f>IF(A464="","",IF(AND(F464="Approved",G464&gt;=E464),"WAIVED - CURRENT",IF(K464=0,"PAID - CURRENT",IF(J464&gt;0,"PARTIAL","PENDING"))))</x:f>
      </x:c>
      <x:c r="M464" s="132"/>
      <x:c r="N464" s="131"/>
      <x:c r="O464" s="15" t="str">
        <x:f>IF(A464="","",IF(AND(D464="Active",OR(L464="PAID - CURRENT",L464="WAIVED - CURRENT")),"YES","NO"))</x:f>
      </x:c>
      <x:c r="P464" s="132"/>
      <x:c r="Q464" s="130"/>
      <x:c r="R464" s="159"/>
      <x:c r="S464" s="131"/>
    </x:row>
    <x:row r="465">
      <x:c r="A465" s="132"/>
      <x:c r="B465" s="130"/>
      <x:c r="C465" s="130"/>
      <x:c r="D465" s="131"/>
      <x:c r="E465" s="148" t="str">
        <x:f>IF(A465="","",'Assumptions'!$B$6)</x:f>
      </x:c>
      <x:c r="F465" s="132"/>
      <x:c r="G465" s="134"/>
      <x:c r="H465" s="103" t="str">
        <x:f>IF(A465="","",MAX(0,E465-G465))</x:f>
      </x:c>
      <x:c r="I465" s="129"/>
      <x:c r="J465" s="134"/>
      <x:c r="K465" s="103" t="str">
        <x:f>IF(A465="","",MAX(0,H465-J465))</x:f>
      </x:c>
      <x:c r="L465" s="15" t="str">
        <x:f>IF(A465="","",IF(AND(F465="Approved",G465&gt;=E465),"WAIVED - CURRENT",IF(K465=0,"PAID - CURRENT",IF(J465&gt;0,"PARTIAL","PENDING"))))</x:f>
      </x:c>
      <x:c r="M465" s="132"/>
      <x:c r="N465" s="131"/>
      <x:c r="O465" s="15" t="str">
        <x:f>IF(A465="","",IF(AND(D465="Active",OR(L465="PAID - CURRENT",L465="WAIVED - CURRENT")),"YES","NO"))</x:f>
      </x:c>
      <x:c r="P465" s="132"/>
      <x:c r="Q465" s="130"/>
      <x:c r="R465" s="159"/>
      <x:c r="S465" s="131"/>
    </x:row>
    <x:row r="466">
      <x:c r="A466" s="132"/>
      <x:c r="B466" s="130"/>
      <x:c r="C466" s="130"/>
      <x:c r="D466" s="131"/>
      <x:c r="E466" s="148" t="str">
        <x:f>IF(A466="","",'Assumptions'!$B$6)</x:f>
      </x:c>
      <x:c r="F466" s="132"/>
      <x:c r="G466" s="134"/>
      <x:c r="H466" s="103" t="str">
        <x:f>IF(A466="","",MAX(0,E466-G466))</x:f>
      </x:c>
      <x:c r="I466" s="129"/>
      <x:c r="J466" s="134"/>
      <x:c r="K466" s="103" t="str">
        <x:f>IF(A466="","",MAX(0,H466-J466))</x:f>
      </x:c>
      <x:c r="L466" s="15" t="str">
        <x:f>IF(A466="","",IF(AND(F466="Approved",G466&gt;=E466),"WAIVED - CURRENT",IF(K466=0,"PAID - CURRENT",IF(J466&gt;0,"PARTIAL","PENDING"))))</x:f>
      </x:c>
      <x:c r="M466" s="132"/>
      <x:c r="N466" s="131"/>
      <x:c r="O466" s="15" t="str">
        <x:f>IF(A466="","",IF(AND(D466="Active",OR(L466="PAID - CURRENT",L466="WAIVED - CURRENT")),"YES","NO"))</x:f>
      </x:c>
      <x:c r="P466" s="132"/>
      <x:c r="Q466" s="130"/>
      <x:c r="R466" s="159"/>
      <x:c r="S466" s="131"/>
    </x:row>
    <x:row r="467">
      <x:c r="A467" s="132"/>
      <x:c r="B467" s="130"/>
      <x:c r="C467" s="130"/>
      <x:c r="D467" s="131"/>
      <x:c r="E467" s="148" t="str">
        <x:f>IF(A467="","",'Assumptions'!$B$6)</x:f>
      </x:c>
      <x:c r="F467" s="132"/>
      <x:c r="G467" s="134"/>
      <x:c r="H467" s="103" t="str">
        <x:f>IF(A467="","",MAX(0,E467-G467))</x:f>
      </x:c>
      <x:c r="I467" s="129"/>
      <x:c r="J467" s="134"/>
      <x:c r="K467" s="103" t="str">
        <x:f>IF(A467="","",MAX(0,H467-J467))</x:f>
      </x:c>
      <x:c r="L467" s="15" t="str">
        <x:f>IF(A467="","",IF(AND(F467="Approved",G467&gt;=E467),"WAIVED - CURRENT",IF(K467=0,"PAID - CURRENT",IF(J467&gt;0,"PARTIAL","PENDING"))))</x:f>
      </x:c>
      <x:c r="M467" s="132"/>
      <x:c r="N467" s="131"/>
      <x:c r="O467" s="15" t="str">
        <x:f>IF(A467="","",IF(AND(D467="Active",OR(L467="PAID - CURRENT",L467="WAIVED - CURRENT")),"YES","NO"))</x:f>
      </x:c>
      <x:c r="P467" s="132"/>
      <x:c r="Q467" s="130"/>
      <x:c r="R467" s="159"/>
      <x:c r="S467" s="131"/>
    </x:row>
    <x:row r="468">
      <x:c r="A468" s="132"/>
      <x:c r="B468" s="130"/>
      <x:c r="C468" s="130"/>
      <x:c r="D468" s="131"/>
      <x:c r="E468" s="148" t="str">
        <x:f>IF(A468="","",'Assumptions'!$B$6)</x:f>
      </x:c>
      <x:c r="F468" s="132"/>
      <x:c r="G468" s="134"/>
      <x:c r="H468" s="103" t="str">
        <x:f>IF(A468="","",MAX(0,E468-G468))</x:f>
      </x:c>
      <x:c r="I468" s="129"/>
      <x:c r="J468" s="134"/>
      <x:c r="K468" s="103" t="str">
        <x:f>IF(A468="","",MAX(0,H468-J468))</x:f>
      </x:c>
      <x:c r="L468" s="15" t="str">
        <x:f>IF(A468="","",IF(AND(F468="Approved",G468&gt;=E468),"WAIVED - CURRENT",IF(K468=0,"PAID - CURRENT",IF(J468&gt;0,"PARTIAL","PENDING"))))</x:f>
      </x:c>
      <x:c r="M468" s="132"/>
      <x:c r="N468" s="131"/>
      <x:c r="O468" s="15" t="str">
        <x:f>IF(A468="","",IF(AND(D468="Active",OR(L468="PAID - CURRENT",L468="WAIVED - CURRENT")),"YES","NO"))</x:f>
      </x:c>
      <x:c r="P468" s="132"/>
      <x:c r="Q468" s="130"/>
      <x:c r="R468" s="159"/>
      <x:c r="S468" s="131"/>
    </x:row>
    <x:row r="469">
      <x:c r="A469" s="132"/>
      <x:c r="B469" s="130"/>
      <x:c r="C469" s="130"/>
      <x:c r="D469" s="131"/>
      <x:c r="E469" s="148" t="str">
        <x:f>IF(A469="","",'Assumptions'!$B$6)</x:f>
      </x:c>
      <x:c r="F469" s="132"/>
      <x:c r="G469" s="134"/>
      <x:c r="H469" s="103" t="str">
        <x:f>IF(A469="","",MAX(0,E469-G469))</x:f>
      </x:c>
      <x:c r="I469" s="129"/>
      <x:c r="J469" s="134"/>
      <x:c r="K469" s="103" t="str">
        <x:f>IF(A469="","",MAX(0,H469-J469))</x:f>
      </x:c>
      <x:c r="L469" s="15" t="str">
        <x:f>IF(A469="","",IF(AND(F469="Approved",G469&gt;=E469),"WAIVED - CURRENT",IF(K469=0,"PAID - CURRENT",IF(J469&gt;0,"PARTIAL","PENDING"))))</x:f>
      </x:c>
      <x:c r="M469" s="132"/>
      <x:c r="N469" s="131"/>
      <x:c r="O469" s="15" t="str">
        <x:f>IF(A469="","",IF(AND(D469="Active",OR(L469="PAID - CURRENT",L469="WAIVED - CURRENT")),"YES","NO"))</x:f>
      </x:c>
      <x:c r="P469" s="132"/>
      <x:c r="Q469" s="130"/>
      <x:c r="R469" s="159"/>
      <x:c r="S469" s="131"/>
    </x:row>
    <x:row r="470">
      <x:c r="A470" s="132"/>
      <x:c r="B470" s="130"/>
      <x:c r="C470" s="130"/>
      <x:c r="D470" s="131"/>
      <x:c r="E470" s="148" t="str">
        <x:f>IF(A470="","",'Assumptions'!$B$6)</x:f>
      </x:c>
      <x:c r="F470" s="132"/>
      <x:c r="G470" s="134"/>
      <x:c r="H470" s="103" t="str">
        <x:f>IF(A470="","",MAX(0,E470-G470))</x:f>
      </x:c>
      <x:c r="I470" s="129"/>
      <x:c r="J470" s="134"/>
      <x:c r="K470" s="103" t="str">
        <x:f>IF(A470="","",MAX(0,H470-J470))</x:f>
      </x:c>
      <x:c r="L470" s="15" t="str">
        <x:f>IF(A470="","",IF(AND(F470="Approved",G470&gt;=E470),"WAIVED - CURRENT",IF(K470=0,"PAID - CURRENT",IF(J470&gt;0,"PARTIAL","PENDING"))))</x:f>
      </x:c>
      <x:c r="M470" s="132"/>
      <x:c r="N470" s="131"/>
      <x:c r="O470" s="15" t="str">
        <x:f>IF(A470="","",IF(AND(D470="Active",OR(L470="PAID - CURRENT",L470="WAIVED - CURRENT")),"YES","NO"))</x:f>
      </x:c>
      <x:c r="P470" s="132"/>
      <x:c r="Q470" s="130"/>
      <x:c r="R470" s="159"/>
      <x:c r="S470" s="131"/>
    </x:row>
    <x:row r="471">
      <x:c r="A471" s="132"/>
      <x:c r="B471" s="130"/>
      <x:c r="C471" s="130"/>
      <x:c r="D471" s="131"/>
      <x:c r="E471" s="148" t="str">
        <x:f>IF(A471="","",'Assumptions'!$B$6)</x:f>
      </x:c>
      <x:c r="F471" s="132"/>
      <x:c r="G471" s="134"/>
      <x:c r="H471" s="103" t="str">
        <x:f>IF(A471="","",MAX(0,E471-G471))</x:f>
      </x:c>
      <x:c r="I471" s="129"/>
      <x:c r="J471" s="134"/>
      <x:c r="K471" s="103" t="str">
        <x:f>IF(A471="","",MAX(0,H471-J471))</x:f>
      </x:c>
      <x:c r="L471" s="15" t="str">
        <x:f>IF(A471="","",IF(AND(F471="Approved",G471&gt;=E471),"WAIVED - CURRENT",IF(K471=0,"PAID - CURRENT",IF(J471&gt;0,"PARTIAL","PENDING"))))</x:f>
      </x:c>
      <x:c r="M471" s="132"/>
      <x:c r="N471" s="131"/>
      <x:c r="O471" s="15" t="str">
        <x:f>IF(A471="","",IF(AND(D471="Active",OR(L471="PAID - CURRENT",L471="WAIVED - CURRENT")),"YES","NO"))</x:f>
      </x:c>
      <x:c r="P471" s="132"/>
      <x:c r="Q471" s="130"/>
      <x:c r="R471" s="159"/>
      <x:c r="S471" s="131"/>
    </x:row>
    <x:row r="472">
      <x:c r="A472" s="132"/>
      <x:c r="B472" s="130"/>
      <x:c r="C472" s="130"/>
      <x:c r="D472" s="131"/>
      <x:c r="E472" s="148" t="str">
        <x:f>IF(A472="","",'Assumptions'!$B$6)</x:f>
      </x:c>
      <x:c r="F472" s="132"/>
      <x:c r="G472" s="134"/>
      <x:c r="H472" s="103" t="str">
        <x:f>IF(A472="","",MAX(0,E472-G472))</x:f>
      </x:c>
      <x:c r="I472" s="129"/>
      <x:c r="J472" s="134"/>
      <x:c r="K472" s="103" t="str">
        <x:f>IF(A472="","",MAX(0,H472-J472))</x:f>
      </x:c>
      <x:c r="L472" s="15" t="str">
        <x:f>IF(A472="","",IF(AND(F472="Approved",G472&gt;=E472),"WAIVED - CURRENT",IF(K472=0,"PAID - CURRENT",IF(J472&gt;0,"PARTIAL","PENDING"))))</x:f>
      </x:c>
      <x:c r="M472" s="132"/>
      <x:c r="N472" s="131"/>
      <x:c r="O472" s="15" t="str">
        <x:f>IF(A472="","",IF(AND(D472="Active",OR(L472="PAID - CURRENT",L472="WAIVED - CURRENT")),"YES","NO"))</x:f>
      </x:c>
      <x:c r="P472" s="132"/>
      <x:c r="Q472" s="130"/>
      <x:c r="R472" s="159"/>
      <x:c r="S472" s="131"/>
    </x:row>
    <x:row r="473">
      <x:c r="A473" s="132"/>
      <x:c r="B473" s="130"/>
      <x:c r="C473" s="130"/>
      <x:c r="D473" s="131"/>
      <x:c r="E473" s="148" t="str">
        <x:f>IF(A473="","",'Assumptions'!$B$6)</x:f>
      </x:c>
      <x:c r="F473" s="132"/>
      <x:c r="G473" s="134"/>
      <x:c r="H473" s="103" t="str">
        <x:f>IF(A473="","",MAX(0,E473-G473))</x:f>
      </x:c>
      <x:c r="I473" s="129"/>
      <x:c r="J473" s="134"/>
      <x:c r="K473" s="103" t="str">
        <x:f>IF(A473="","",MAX(0,H473-J473))</x:f>
      </x:c>
      <x:c r="L473" s="15" t="str">
        <x:f>IF(A473="","",IF(AND(F473="Approved",G473&gt;=E473),"WAIVED - CURRENT",IF(K473=0,"PAID - CURRENT",IF(J473&gt;0,"PARTIAL","PENDING"))))</x:f>
      </x:c>
      <x:c r="M473" s="132"/>
      <x:c r="N473" s="131"/>
      <x:c r="O473" s="15" t="str">
        <x:f>IF(A473="","",IF(AND(D473="Active",OR(L473="PAID - CURRENT",L473="WAIVED - CURRENT")),"YES","NO"))</x:f>
      </x:c>
      <x:c r="P473" s="132"/>
      <x:c r="Q473" s="130"/>
      <x:c r="R473" s="159"/>
      <x:c r="S473" s="131"/>
    </x:row>
    <x:row r="474">
      <x:c r="A474" s="132"/>
      <x:c r="B474" s="130"/>
      <x:c r="C474" s="130"/>
      <x:c r="D474" s="131"/>
      <x:c r="E474" s="148" t="str">
        <x:f>IF(A474="","",'Assumptions'!$B$6)</x:f>
      </x:c>
      <x:c r="F474" s="132"/>
      <x:c r="G474" s="134"/>
      <x:c r="H474" s="103" t="str">
        <x:f>IF(A474="","",MAX(0,E474-G474))</x:f>
      </x:c>
      <x:c r="I474" s="129"/>
      <x:c r="J474" s="134"/>
      <x:c r="K474" s="103" t="str">
        <x:f>IF(A474="","",MAX(0,H474-J474))</x:f>
      </x:c>
      <x:c r="L474" s="15" t="str">
        <x:f>IF(A474="","",IF(AND(F474="Approved",G474&gt;=E474),"WAIVED - CURRENT",IF(K474=0,"PAID - CURRENT",IF(J474&gt;0,"PARTIAL","PENDING"))))</x:f>
      </x:c>
      <x:c r="M474" s="132"/>
      <x:c r="N474" s="131"/>
      <x:c r="O474" s="15" t="str">
        <x:f>IF(A474="","",IF(AND(D474="Active",OR(L474="PAID - CURRENT",L474="WAIVED - CURRENT")),"YES","NO"))</x:f>
      </x:c>
      <x:c r="P474" s="132"/>
      <x:c r="Q474" s="130"/>
      <x:c r="R474" s="159"/>
      <x:c r="S474" s="131"/>
    </x:row>
    <x:row r="475">
      <x:c r="A475" s="132"/>
      <x:c r="B475" s="130"/>
      <x:c r="C475" s="130"/>
      <x:c r="D475" s="131"/>
      <x:c r="E475" s="148" t="str">
        <x:f>IF(A475="","",'Assumptions'!$B$6)</x:f>
      </x:c>
      <x:c r="F475" s="132"/>
      <x:c r="G475" s="134"/>
      <x:c r="H475" s="103" t="str">
        <x:f>IF(A475="","",MAX(0,E475-G475))</x:f>
      </x:c>
      <x:c r="I475" s="129"/>
      <x:c r="J475" s="134"/>
      <x:c r="K475" s="103" t="str">
        <x:f>IF(A475="","",MAX(0,H475-J475))</x:f>
      </x:c>
      <x:c r="L475" s="15" t="str">
        <x:f>IF(A475="","",IF(AND(F475="Approved",G475&gt;=E475),"WAIVED - CURRENT",IF(K475=0,"PAID - CURRENT",IF(J475&gt;0,"PARTIAL","PENDING"))))</x:f>
      </x:c>
      <x:c r="M475" s="132"/>
      <x:c r="N475" s="131"/>
      <x:c r="O475" s="15" t="str">
        <x:f>IF(A475="","",IF(AND(D475="Active",OR(L475="PAID - CURRENT",L475="WAIVED - CURRENT")),"YES","NO"))</x:f>
      </x:c>
      <x:c r="P475" s="132"/>
      <x:c r="Q475" s="130"/>
      <x:c r="R475" s="159"/>
      <x:c r="S475" s="131"/>
    </x:row>
    <x:row r="476">
      <x:c r="A476" s="132"/>
      <x:c r="B476" s="130"/>
      <x:c r="C476" s="130"/>
      <x:c r="D476" s="131"/>
      <x:c r="E476" s="148" t="str">
        <x:f>IF(A476="","",'Assumptions'!$B$6)</x:f>
      </x:c>
      <x:c r="F476" s="132"/>
      <x:c r="G476" s="134"/>
      <x:c r="H476" s="103" t="str">
        <x:f>IF(A476="","",MAX(0,E476-G476))</x:f>
      </x:c>
      <x:c r="I476" s="129"/>
      <x:c r="J476" s="134"/>
      <x:c r="K476" s="103" t="str">
        <x:f>IF(A476="","",MAX(0,H476-J476))</x:f>
      </x:c>
      <x:c r="L476" s="15" t="str">
        <x:f>IF(A476="","",IF(AND(F476="Approved",G476&gt;=E476),"WAIVED - CURRENT",IF(K476=0,"PAID - CURRENT",IF(J476&gt;0,"PARTIAL","PENDING"))))</x:f>
      </x:c>
      <x:c r="M476" s="132"/>
      <x:c r="N476" s="131"/>
      <x:c r="O476" s="15" t="str">
        <x:f>IF(A476="","",IF(AND(D476="Active",OR(L476="PAID - CURRENT",L476="WAIVED - CURRENT")),"YES","NO"))</x:f>
      </x:c>
      <x:c r="P476" s="132"/>
      <x:c r="Q476" s="130"/>
      <x:c r="R476" s="159"/>
      <x:c r="S476" s="131"/>
    </x:row>
    <x:row r="477">
      <x:c r="A477" s="132"/>
      <x:c r="B477" s="130"/>
      <x:c r="C477" s="130"/>
      <x:c r="D477" s="131"/>
      <x:c r="E477" s="148" t="str">
        <x:f>IF(A477="","",'Assumptions'!$B$6)</x:f>
      </x:c>
      <x:c r="F477" s="132"/>
      <x:c r="G477" s="134"/>
      <x:c r="H477" s="103" t="str">
        <x:f>IF(A477="","",MAX(0,E477-G477))</x:f>
      </x:c>
      <x:c r="I477" s="129"/>
      <x:c r="J477" s="134"/>
      <x:c r="K477" s="103" t="str">
        <x:f>IF(A477="","",MAX(0,H477-J477))</x:f>
      </x:c>
      <x:c r="L477" s="15" t="str">
        <x:f>IF(A477="","",IF(AND(F477="Approved",G477&gt;=E477),"WAIVED - CURRENT",IF(K477=0,"PAID - CURRENT",IF(J477&gt;0,"PARTIAL","PENDING"))))</x:f>
      </x:c>
      <x:c r="M477" s="132"/>
      <x:c r="N477" s="131"/>
      <x:c r="O477" s="15" t="str">
        <x:f>IF(A477="","",IF(AND(D477="Active",OR(L477="PAID - CURRENT",L477="WAIVED - CURRENT")),"YES","NO"))</x:f>
      </x:c>
      <x:c r="P477" s="132"/>
      <x:c r="Q477" s="130"/>
      <x:c r="R477" s="159"/>
      <x:c r="S477" s="131"/>
    </x:row>
    <x:row r="478">
      <x:c r="A478" s="132"/>
      <x:c r="B478" s="130"/>
      <x:c r="C478" s="130"/>
      <x:c r="D478" s="131"/>
      <x:c r="E478" s="148" t="str">
        <x:f>IF(A478="","",'Assumptions'!$B$6)</x:f>
      </x:c>
      <x:c r="F478" s="132"/>
      <x:c r="G478" s="134"/>
      <x:c r="H478" s="103" t="str">
        <x:f>IF(A478="","",MAX(0,E478-G478))</x:f>
      </x:c>
      <x:c r="I478" s="129"/>
      <x:c r="J478" s="134"/>
      <x:c r="K478" s="103" t="str">
        <x:f>IF(A478="","",MAX(0,H478-J478))</x:f>
      </x:c>
      <x:c r="L478" s="15" t="str">
        <x:f>IF(A478="","",IF(AND(F478="Approved",G478&gt;=E478),"WAIVED - CURRENT",IF(K478=0,"PAID - CURRENT",IF(J478&gt;0,"PARTIAL","PENDING"))))</x:f>
      </x:c>
      <x:c r="M478" s="132"/>
      <x:c r="N478" s="131"/>
      <x:c r="O478" s="15" t="str">
        <x:f>IF(A478="","",IF(AND(D478="Active",OR(L478="PAID - CURRENT",L478="WAIVED - CURRENT")),"YES","NO"))</x:f>
      </x:c>
      <x:c r="P478" s="132"/>
      <x:c r="Q478" s="130"/>
      <x:c r="R478" s="159"/>
      <x:c r="S478" s="131"/>
    </x:row>
    <x:row r="479">
      <x:c r="A479" s="132"/>
      <x:c r="B479" s="130"/>
      <x:c r="C479" s="130"/>
      <x:c r="D479" s="131"/>
      <x:c r="E479" s="148" t="str">
        <x:f>IF(A479="","",'Assumptions'!$B$6)</x:f>
      </x:c>
      <x:c r="F479" s="132"/>
      <x:c r="G479" s="134"/>
      <x:c r="H479" s="103" t="str">
        <x:f>IF(A479="","",MAX(0,E479-G479))</x:f>
      </x:c>
      <x:c r="I479" s="129"/>
      <x:c r="J479" s="134"/>
      <x:c r="K479" s="103" t="str">
        <x:f>IF(A479="","",MAX(0,H479-J479))</x:f>
      </x:c>
      <x:c r="L479" s="15" t="str">
        <x:f>IF(A479="","",IF(AND(F479="Approved",G479&gt;=E479),"WAIVED - CURRENT",IF(K479=0,"PAID - CURRENT",IF(J479&gt;0,"PARTIAL","PENDING"))))</x:f>
      </x:c>
      <x:c r="M479" s="132"/>
      <x:c r="N479" s="131"/>
      <x:c r="O479" s="15" t="str">
        <x:f>IF(A479="","",IF(AND(D479="Active",OR(L479="PAID - CURRENT",L479="WAIVED - CURRENT")),"YES","NO"))</x:f>
      </x:c>
      <x:c r="P479" s="132"/>
      <x:c r="Q479" s="130"/>
      <x:c r="R479" s="159"/>
      <x:c r="S479" s="131"/>
    </x:row>
    <x:row r="480">
      <x:c r="A480" s="132"/>
      <x:c r="B480" s="130"/>
      <x:c r="C480" s="130"/>
      <x:c r="D480" s="131"/>
      <x:c r="E480" s="148" t="str">
        <x:f>IF(A480="","",'Assumptions'!$B$6)</x:f>
      </x:c>
      <x:c r="F480" s="132"/>
      <x:c r="G480" s="134"/>
      <x:c r="H480" s="103" t="str">
        <x:f>IF(A480="","",MAX(0,E480-G480))</x:f>
      </x:c>
      <x:c r="I480" s="129"/>
      <x:c r="J480" s="134"/>
      <x:c r="K480" s="103" t="str">
        <x:f>IF(A480="","",MAX(0,H480-J480))</x:f>
      </x:c>
      <x:c r="L480" s="15" t="str">
        <x:f>IF(A480="","",IF(AND(F480="Approved",G480&gt;=E480),"WAIVED - CURRENT",IF(K480=0,"PAID - CURRENT",IF(J480&gt;0,"PARTIAL","PENDING"))))</x:f>
      </x:c>
      <x:c r="M480" s="132"/>
      <x:c r="N480" s="131"/>
      <x:c r="O480" s="15" t="str">
        <x:f>IF(A480="","",IF(AND(D480="Active",OR(L480="PAID - CURRENT",L480="WAIVED - CURRENT")),"YES","NO"))</x:f>
      </x:c>
      <x:c r="P480" s="132"/>
      <x:c r="Q480" s="130"/>
      <x:c r="R480" s="159"/>
      <x:c r="S480" s="131"/>
    </x:row>
    <x:row r="481">
      <x:c r="A481" s="132"/>
      <x:c r="B481" s="130"/>
      <x:c r="C481" s="130"/>
      <x:c r="D481" s="131"/>
      <x:c r="E481" s="148" t="str">
        <x:f>IF(A481="","",'Assumptions'!$B$6)</x:f>
      </x:c>
      <x:c r="F481" s="132"/>
      <x:c r="G481" s="134"/>
      <x:c r="H481" s="103" t="str">
        <x:f>IF(A481="","",MAX(0,E481-G481))</x:f>
      </x:c>
      <x:c r="I481" s="129"/>
      <x:c r="J481" s="134"/>
      <x:c r="K481" s="103" t="str">
        <x:f>IF(A481="","",MAX(0,H481-J481))</x:f>
      </x:c>
      <x:c r="L481" s="15" t="str">
        <x:f>IF(A481="","",IF(AND(F481="Approved",G481&gt;=E481),"WAIVED - CURRENT",IF(K481=0,"PAID - CURRENT",IF(J481&gt;0,"PARTIAL","PENDING"))))</x:f>
      </x:c>
      <x:c r="M481" s="132"/>
      <x:c r="N481" s="131"/>
      <x:c r="O481" s="15" t="str">
        <x:f>IF(A481="","",IF(AND(D481="Active",OR(L481="PAID - CURRENT",L481="WAIVED - CURRENT")),"YES","NO"))</x:f>
      </x:c>
      <x:c r="P481" s="132"/>
      <x:c r="Q481" s="130"/>
      <x:c r="R481" s="159"/>
      <x:c r="S481" s="131"/>
    </x:row>
    <x:row r="482">
      <x:c r="A482" s="132"/>
      <x:c r="B482" s="130"/>
      <x:c r="C482" s="130"/>
      <x:c r="D482" s="131"/>
      <x:c r="E482" s="148" t="str">
        <x:f>IF(A482="","",'Assumptions'!$B$6)</x:f>
      </x:c>
      <x:c r="F482" s="132"/>
      <x:c r="G482" s="134"/>
      <x:c r="H482" s="103" t="str">
        <x:f>IF(A482="","",MAX(0,E482-G482))</x:f>
      </x:c>
      <x:c r="I482" s="129"/>
      <x:c r="J482" s="134"/>
      <x:c r="K482" s="103" t="str">
        <x:f>IF(A482="","",MAX(0,H482-J482))</x:f>
      </x:c>
      <x:c r="L482" s="15" t="str">
        <x:f>IF(A482="","",IF(AND(F482="Approved",G482&gt;=E482),"WAIVED - CURRENT",IF(K482=0,"PAID - CURRENT",IF(J482&gt;0,"PARTIAL","PENDING"))))</x:f>
      </x:c>
      <x:c r="M482" s="132"/>
      <x:c r="N482" s="131"/>
      <x:c r="O482" s="15" t="str">
        <x:f>IF(A482="","",IF(AND(D482="Active",OR(L482="PAID - CURRENT",L482="WAIVED - CURRENT")),"YES","NO"))</x:f>
      </x:c>
      <x:c r="P482" s="132"/>
      <x:c r="Q482" s="130"/>
      <x:c r="R482" s="159"/>
      <x:c r="S482" s="131"/>
    </x:row>
    <x:row r="483">
      <x:c r="A483" s="132"/>
      <x:c r="B483" s="130"/>
      <x:c r="C483" s="130"/>
      <x:c r="D483" s="131"/>
      <x:c r="E483" s="148" t="str">
        <x:f>IF(A483="","",'Assumptions'!$B$6)</x:f>
      </x:c>
      <x:c r="F483" s="132"/>
      <x:c r="G483" s="134"/>
      <x:c r="H483" s="103" t="str">
        <x:f>IF(A483="","",MAX(0,E483-G483))</x:f>
      </x:c>
      <x:c r="I483" s="129"/>
      <x:c r="J483" s="134"/>
      <x:c r="K483" s="103" t="str">
        <x:f>IF(A483="","",MAX(0,H483-J483))</x:f>
      </x:c>
      <x:c r="L483" s="15" t="str">
        <x:f>IF(A483="","",IF(AND(F483="Approved",G483&gt;=E483),"WAIVED - CURRENT",IF(K483=0,"PAID - CURRENT",IF(J483&gt;0,"PARTIAL","PENDING"))))</x:f>
      </x:c>
      <x:c r="M483" s="132"/>
      <x:c r="N483" s="131"/>
      <x:c r="O483" s="15" t="str">
        <x:f>IF(A483="","",IF(AND(D483="Active",OR(L483="PAID - CURRENT",L483="WAIVED - CURRENT")),"YES","NO"))</x:f>
      </x:c>
      <x:c r="P483" s="132"/>
      <x:c r="Q483" s="130"/>
      <x:c r="R483" s="159"/>
      <x:c r="S483" s="131"/>
    </x:row>
    <x:row r="484">
      <x:c r="A484" s="132"/>
      <x:c r="B484" s="130"/>
      <x:c r="C484" s="130"/>
      <x:c r="D484" s="131"/>
      <x:c r="E484" s="148" t="str">
        <x:f>IF(A484="","",'Assumptions'!$B$6)</x:f>
      </x:c>
      <x:c r="F484" s="132"/>
      <x:c r="G484" s="134"/>
      <x:c r="H484" s="103" t="str">
        <x:f>IF(A484="","",MAX(0,E484-G484))</x:f>
      </x:c>
      <x:c r="I484" s="129"/>
      <x:c r="J484" s="134"/>
      <x:c r="K484" s="103" t="str">
        <x:f>IF(A484="","",MAX(0,H484-J484))</x:f>
      </x:c>
      <x:c r="L484" s="15" t="str">
        <x:f>IF(A484="","",IF(AND(F484="Approved",G484&gt;=E484),"WAIVED - CURRENT",IF(K484=0,"PAID - CURRENT",IF(J484&gt;0,"PARTIAL","PENDING"))))</x:f>
      </x:c>
      <x:c r="M484" s="132"/>
      <x:c r="N484" s="131"/>
      <x:c r="O484" s="15" t="str">
        <x:f>IF(A484="","",IF(AND(D484="Active",OR(L484="PAID - CURRENT",L484="WAIVED - CURRENT")),"YES","NO"))</x:f>
      </x:c>
      <x:c r="P484" s="132"/>
      <x:c r="Q484" s="130"/>
      <x:c r="R484" s="159"/>
      <x:c r="S484" s="131"/>
    </x:row>
    <x:row r="485">
      <x:c r="A485" s="132"/>
      <x:c r="B485" s="130"/>
      <x:c r="C485" s="130"/>
      <x:c r="D485" s="131"/>
      <x:c r="E485" s="148" t="str">
        <x:f>IF(A485="","",'Assumptions'!$B$6)</x:f>
      </x:c>
      <x:c r="F485" s="132"/>
      <x:c r="G485" s="134"/>
      <x:c r="H485" s="103" t="str">
        <x:f>IF(A485="","",MAX(0,E485-G485))</x:f>
      </x:c>
      <x:c r="I485" s="129"/>
      <x:c r="J485" s="134"/>
      <x:c r="K485" s="103" t="str">
        <x:f>IF(A485="","",MAX(0,H485-J485))</x:f>
      </x:c>
      <x:c r="L485" s="15" t="str">
        <x:f>IF(A485="","",IF(AND(F485="Approved",G485&gt;=E485),"WAIVED - CURRENT",IF(K485=0,"PAID - CURRENT",IF(J485&gt;0,"PARTIAL","PENDING"))))</x:f>
      </x:c>
      <x:c r="M485" s="132"/>
      <x:c r="N485" s="131"/>
      <x:c r="O485" s="15" t="str">
        <x:f>IF(A485="","",IF(AND(D485="Active",OR(L485="PAID - CURRENT",L485="WAIVED - CURRENT")),"YES","NO"))</x:f>
      </x:c>
      <x:c r="P485" s="132"/>
      <x:c r="Q485" s="130"/>
      <x:c r="R485" s="159"/>
      <x:c r="S485" s="131"/>
    </x:row>
    <x:row r="486">
      <x:c r="A486" s="132"/>
      <x:c r="B486" s="130"/>
      <x:c r="C486" s="130"/>
      <x:c r="D486" s="131"/>
      <x:c r="E486" s="148" t="str">
        <x:f>IF(A486="","",'Assumptions'!$B$6)</x:f>
      </x:c>
      <x:c r="F486" s="132"/>
      <x:c r="G486" s="134"/>
      <x:c r="H486" s="103" t="str">
        <x:f>IF(A486="","",MAX(0,E486-G486))</x:f>
      </x:c>
      <x:c r="I486" s="129"/>
      <x:c r="J486" s="134"/>
      <x:c r="K486" s="103" t="str">
        <x:f>IF(A486="","",MAX(0,H486-J486))</x:f>
      </x:c>
      <x:c r="L486" s="15" t="str">
        <x:f>IF(A486="","",IF(AND(F486="Approved",G486&gt;=E486),"WAIVED - CURRENT",IF(K486=0,"PAID - CURRENT",IF(J486&gt;0,"PARTIAL","PENDING"))))</x:f>
      </x:c>
      <x:c r="M486" s="132"/>
      <x:c r="N486" s="131"/>
      <x:c r="O486" s="15" t="str">
        <x:f>IF(A486="","",IF(AND(D486="Active",OR(L486="PAID - CURRENT",L486="WAIVED - CURRENT")),"YES","NO"))</x:f>
      </x:c>
      <x:c r="P486" s="132"/>
      <x:c r="Q486" s="130"/>
      <x:c r="R486" s="159"/>
      <x:c r="S486" s="131"/>
    </x:row>
    <x:row r="487">
      <x:c r="A487" s="132"/>
      <x:c r="B487" s="130"/>
      <x:c r="C487" s="130"/>
      <x:c r="D487" s="131"/>
      <x:c r="E487" s="148" t="str">
        <x:f>IF(A487="","",'Assumptions'!$B$6)</x:f>
      </x:c>
      <x:c r="F487" s="132"/>
      <x:c r="G487" s="134"/>
      <x:c r="H487" s="103" t="str">
        <x:f>IF(A487="","",MAX(0,E487-G487))</x:f>
      </x:c>
      <x:c r="I487" s="129"/>
      <x:c r="J487" s="134"/>
      <x:c r="K487" s="103" t="str">
        <x:f>IF(A487="","",MAX(0,H487-J487))</x:f>
      </x:c>
      <x:c r="L487" s="15" t="str">
        <x:f>IF(A487="","",IF(AND(F487="Approved",G487&gt;=E487),"WAIVED - CURRENT",IF(K487=0,"PAID - CURRENT",IF(J487&gt;0,"PARTIAL","PENDING"))))</x:f>
      </x:c>
      <x:c r="M487" s="132"/>
      <x:c r="N487" s="131"/>
      <x:c r="O487" s="15" t="str">
        <x:f>IF(A487="","",IF(AND(D487="Active",OR(L487="PAID - CURRENT",L487="WAIVED - CURRENT")),"YES","NO"))</x:f>
      </x:c>
      <x:c r="P487" s="132"/>
      <x:c r="Q487" s="130"/>
      <x:c r="R487" s="159"/>
      <x:c r="S487" s="131"/>
    </x:row>
    <x:row r="488">
      <x:c r="A488" s="132"/>
      <x:c r="B488" s="130"/>
      <x:c r="C488" s="130"/>
      <x:c r="D488" s="131"/>
      <x:c r="E488" s="148" t="str">
        <x:f>IF(A488="","",'Assumptions'!$B$6)</x:f>
      </x:c>
      <x:c r="F488" s="132"/>
      <x:c r="G488" s="134"/>
      <x:c r="H488" s="103" t="str">
        <x:f>IF(A488="","",MAX(0,E488-G488))</x:f>
      </x:c>
      <x:c r="I488" s="129"/>
      <x:c r="J488" s="134"/>
      <x:c r="K488" s="103" t="str">
        <x:f>IF(A488="","",MAX(0,H488-J488))</x:f>
      </x:c>
      <x:c r="L488" s="15" t="str">
        <x:f>IF(A488="","",IF(AND(F488="Approved",G488&gt;=E488),"WAIVED - CURRENT",IF(K488=0,"PAID - CURRENT",IF(J488&gt;0,"PARTIAL","PENDING"))))</x:f>
      </x:c>
      <x:c r="M488" s="132"/>
      <x:c r="N488" s="131"/>
      <x:c r="O488" s="15" t="str">
        <x:f>IF(A488="","",IF(AND(D488="Active",OR(L488="PAID - CURRENT",L488="WAIVED - CURRENT")),"YES","NO"))</x:f>
      </x:c>
      <x:c r="P488" s="132"/>
      <x:c r="Q488" s="130"/>
      <x:c r="R488" s="159"/>
      <x:c r="S488" s="131"/>
    </x:row>
    <x:row r="489">
      <x:c r="A489" s="132"/>
      <x:c r="B489" s="130"/>
      <x:c r="C489" s="130"/>
      <x:c r="D489" s="131"/>
      <x:c r="E489" s="148" t="str">
        <x:f>IF(A489="","",'Assumptions'!$B$6)</x:f>
      </x:c>
      <x:c r="F489" s="132"/>
      <x:c r="G489" s="134"/>
      <x:c r="H489" s="103" t="str">
        <x:f>IF(A489="","",MAX(0,E489-G489))</x:f>
      </x:c>
      <x:c r="I489" s="129"/>
      <x:c r="J489" s="134"/>
      <x:c r="K489" s="103" t="str">
        <x:f>IF(A489="","",MAX(0,H489-J489))</x:f>
      </x:c>
      <x:c r="L489" s="15" t="str">
        <x:f>IF(A489="","",IF(AND(F489="Approved",G489&gt;=E489),"WAIVED - CURRENT",IF(K489=0,"PAID - CURRENT",IF(J489&gt;0,"PARTIAL","PENDING"))))</x:f>
      </x:c>
      <x:c r="M489" s="132"/>
      <x:c r="N489" s="131"/>
      <x:c r="O489" s="15" t="str">
        <x:f>IF(A489="","",IF(AND(D489="Active",OR(L489="PAID - CURRENT",L489="WAIVED - CURRENT")),"YES","NO"))</x:f>
      </x:c>
      <x:c r="P489" s="132"/>
      <x:c r="Q489" s="130"/>
      <x:c r="R489" s="159"/>
      <x:c r="S489" s="131"/>
    </x:row>
    <x:row r="490">
      <x:c r="A490" s="132"/>
      <x:c r="B490" s="130"/>
      <x:c r="C490" s="130"/>
      <x:c r="D490" s="131"/>
      <x:c r="E490" s="148" t="str">
        <x:f>IF(A490="","",'Assumptions'!$B$6)</x:f>
      </x:c>
      <x:c r="F490" s="132"/>
      <x:c r="G490" s="134"/>
      <x:c r="H490" s="103" t="str">
        <x:f>IF(A490="","",MAX(0,E490-G490))</x:f>
      </x:c>
      <x:c r="I490" s="129"/>
      <x:c r="J490" s="134"/>
      <x:c r="K490" s="103" t="str">
        <x:f>IF(A490="","",MAX(0,H490-J490))</x:f>
      </x:c>
      <x:c r="L490" s="15" t="str">
        <x:f>IF(A490="","",IF(AND(F490="Approved",G490&gt;=E490),"WAIVED - CURRENT",IF(K490=0,"PAID - CURRENT",IF(J490&gt;0,"PARTIAL","PENDING"))))</x:f>
      </x:c>
      <x:c r="M490" s="132"/>
      <x:c r="N490" s="131"/>
      <x:c r="O490" s="15" t="str">
        <x:f>IF(A490="","",IF(AND(D490="Active",OR(L490="PAID - CURRENT",L490="WAIVED - CURRENT")),"YES","NO"))</x:f>
      </x:c>
      <x:c r="P490" s="132"/>
      <x:c r="Q490" s="130"/>
      <x:c r="R490" s="159"/>
      <x:c r="S490" s="131"/>
    </x:row>
    <x:row r="491">
      <x:c r="A491" s="132"/>
      <x:c r="B491" s="130"/>
      <x:c r="C491" s="130"/>
      <x:c r="D491" s="131"/>
      <x:c r="E491" s="148" t="str">
        <x:f>IF(A491="","",'Assumptions'!$B$6)</x:f>
      </x:c>
      <x:c r="F491" s="132"/>
      <x:c r="G491" s="134"/>
      <x:c r="H491" s="103" t="str">
        <x:f>IF(A491="","",MAX(0,E491-G491))</x:f>
      </x:c>
      <x:c r="I491" s="129"/>
      <x:c r="J491" s="134"/>
      <x:c r="K491" s="103" t="str">
        <x:f>IF(A491="","",MAX(0,H491-J491))</x:f>
      </x:c>
      <x:c r="L491" s="15" t="str">
        <x:f>IF(A491="","",IF(AND(F491="Approved",G491&gt;=E491),"WAIVED - CURRENT",IF(K491=0,"PAID - CURRENT",IF(J491&gt;0,"PARTIAL","PENDING"))))</x:f>
      </x:c>
      <x:c r="M491" s="132"/>
      <x:c r="N491" s="131"/>
      <x:c r="O491" s="15" t="str">
        <x:f>IF(A491="","",IF(AND(D491="Active",OR(L491="PAID - CURRENT",L491="WAIVED - CURRENT")),"YES","NO"))</x:f>
      </x:c>
      <x:c r="P491" s="132"/>
      <x:c r="Q491" s="130"/>
      <x:c r="R491" s="159"/>
      <x:c r="S491" s="131"/>
    </x:row>
    <x:row r="492">
      <x:c r="A492" s="132"/>
      <x:c r="B492" s="130"/>
      <x:c r="C492" s="130"/>
      <x:c r="D492" s="131"/>
      <x:c r="E492" s="148" t="str">
        <x:f>IF(A492="","",'Assumptions'!$B$6)</x:f>
      </x:c>
      <x:c r="F492" s="132"/>
      <x:c r="G492" s="134"/>
      <x:c r="H492" s="103" t="str">
        <x:f>IF(A492="","",MAX(0,E492-G492))</x:f>
      </x:c>
      <x:c r="I492" s="129"/>
      <x:c r="J492" s="134"/>
      <x:c r="K492" s="103" t="str">
        <x:f>IF(A492="","",MAX(0,H492-J492))</x:f>
      </x:c>
      <x:c r="L492" s="15" t="str">
        <x:f>IF(A492="","",IF(AND(F492="Approved",G492&gt;=E492),"WAIVED - CURRENT",IF(K492=0,"PAID - CURRENT",IF(J492&gt;0,"PARTIAL","PENDING"))))</x:f>
      </x:c>
      <x:c r="M492" s="132"/>
      <x:c r="N492" s="131"/>
      <x:c r="O492" s="15" t="str">
        <x:f>IF(A492="","",IF(AND(D492="Active",OR(L492="PAID - CURRENT",L492="WAIVED - CURRENT")),"YES","NO"))</x:f>
      </x:c>
      <x:c r="P492" s="132"/>
      <x:c r="Q492" s="130"/>
      <x:c r="R492" s="159"/>
      <x:c r="S492" s="131"/>
    </x:row>
    <x:row r="493">
      <x:c r="A493" s="132"/>
      <x:c r="B493" s="130"/>
      <x:c r="C493" s="130"/>
      <x:c r="D493" s="131"/>
      <x:c r="E493" s="148" t="str">
        <x:f>IF(A493="","",'Assumptions'!$B$6)</x:f>
      </x:c>
      <x:c r="F493" s="132"/>
      <x:c r="G493" s="134"/>
      <x:c r="H493" s="103" t="str">
        <x:f>IF(A493="","",MAX(0,E493-G493))</x:f>
      </x:c>
      <x:c r="I493" s="129"/>
      <x:c r="J493" s="134"/>
      <x:c r="K493" s="103" t="str">
        <x:f>IF(A493="","",MAX(0,H493-J493))</x:f>
      </x:c>
      <x:c r="L493" s="15" t="str">
        <x:f>IF(A493="","",IF(AND(F493="Approved",G493&gt;=E493),"WAIVED - CURRENT",IF(K493=0,"PAID - CURRENT",IF(J493&gt;0,"PARTIAL","PENDING"))))</x:f>
      </x:c>
      <x:c r="M493" s="132"/>
      <x:c r="N493" s="131"/>
      <x:c r="O493" s="15" t="str">
        <x:f>IF(A493="","",IF(AND(D493="Active",OR(L493="PAID - CURRENT",L493="WAIVED - CURRENT")),"YES","NO"))</x:f>
      </x:c>
      <x:c r="P493" s="132"/>
      <x:c r="Q493" s="130"/>
      <x:c r="R493" s="159"/>
      <x:c r="S493" s="131"/>
    </x:row>
    <x:row r="494">
      <x:c r="A494" s="132"/>
      <x:c r="B494" s="130"/>
      <x:c r="C494" s="130"/>
      <x:c r="D494" s="131"/>
      <x:c r="E494" s="148" t="str">
        <x:f>IF(A494="","",'Assumptions'!$B$6)</x:f>
      </x:c>
      <x:c r="F494" s="132"/>
      <x:c r="G494" s="134"/>
      <x:c r="H494" s="103" t="str">
        <x:f>IF(A494="","",MAX(0,E494-G494))</x:f>
      </x:c>
      <x:c r="I494" s="129"/>
      <x:c r="J494" s="134"/>
      <x:c r="K494" s="103" t="str">
        <x:f>IF(A494="","",MAX(0,H494-J494))</x:f>
      </x:c>
      <x:c r="L494" s="15" t="str">
        <x:f>IF(A494="","",IF(AND(F494="Approved",G494&gt;=E494),"WAIVED - CURRENT",IF(K494=0,"PAID - CURRENT",IF(J494&gt;0,"PARTIAL","PENDING"))))</x:f>
      </x:c>
      <x:c r="M494" s="132"/>
      <x:c r="N494" s="131"/>
      <x:c r="O494" s="15" t="str">
        <x:f>IF(A494="","",IF(AND(D494="Active",OR(L494="PAID - CURRENT",L494="WAIVED - CURRENT")),"YES","NO"))</x:f>
      </x:c>
      <x:c r="P494" s="132"/>
      <x:c r="Q494" s="130"/>
      <x:c r="R494" s="159"/>
      <x:c r="S494" s="131"/>
    </x:row>
    <x:row r="495">
      <x:c r="A495" s="132"/>
      <x:c r="B495" s="130"/>
      <x:c r="C495" s="130"/>
      <x:c r="D495" s="131"/>
      <x:c r="E495" s="148" t="str">
        <x:f>IF(A495="","",'Assumptions'!$B$6)</x:f>
      </x:c>
      <x:c r="F495" s="132"/>
      <x:c r="G495" s="134"/>
      <x:c r="H495" s="103" t="str">
        <x:f>IF(A495="","",MAX(0,E495-G495))</x:f>
      </x:c>
      <x:c r="I495" s="129"/>
      <x:c r="J495" s="134"/>
      <x:c r="K495" s="103" t="str">
        <x:f>IF(A495="","",MAX(0,H495-J495))</x:f>
      </x:c>
      <x:c r="L495" s="15" t="str">
        <x:f>IF(A495="","",IF(AND(F495="Approved",G495&gt;=E495),"WAIVED - CURRENT",IF(K495=0,"PAID - CURRENT",IF(J495&gt;0,"PARTIAL","PENDING"))))</x:f>
      </x:c>
      <x:c r="M495" s="132"/>
      <x:c r="N495" s="131"/>
      <x:c r="O495" s="15" t="str">
        <x:f>IF(A495="","",IF(AND(D495="Active",OR(L495="PAID - CURRENT",L495="WAIVED - CURRENT")),"YES","NO"))</x:f>
      </x:c>
      <x:c r="P495" s="132"/>
      <x:c r="Q495" s="130"/>
      <x:c r="R495" s="159"/>
      <x:c r="S495" s="131"/>
    </x:row>
    <x:row r="496">
      <x:c r="A496" s="132"/>
      <x:c r="B496" s="130"/>
      <x:c r="C496" s="130"/>
      <x:c r="D496" s="131"/>
      <x:c r="E496" s="148" t="str">
        <x:f>IF(A496="","",'Assumptions'!$B$6)</x:f>
      </x:c>
      <x:c r="F496" s="132"/>
      <x:c r="G496" s="134"/>
      <x:c r="H496" s="103" t="str">
        <x:f>IF(A496="","",MAX(0,E496-G496))</x:f>
      </x:c>
      <x:c r="I496" s="129"/>
      <x:c r="J496" s="134"/>
      <x:c r="K496" s="103" t="str">
        <x:f>IF(A496="","",MAX(0,H496-J496))</x:f>
      </x:c>
      <x:c r="L496" s="15" t="str">
        <x:f>IF(A496="","",IF(AND(F496="Approved",G496&gt;=E496),"WAIVED - CURRENT",IF(K496=0,"PAID - CURRENT",IF(J496&gt;0,"PARTIAL","PENDING"))))</x:f>
      </x:c>
      <x:c r="M496" s="132"/>
      <x:c r="N496" s="131"/>
      <x:c r="O496" s="15" t="str">
        <x:f>IF(A496="","",IF(AND(D496="Active",OR(L496="PAID - CURRENT",L496="WAIVED - CURRENT")),"YES","NO"))</x:f>
      </x:c>
      <x:c r="P496" s="132"/>
      <x:c r="Q496" s="130"/>
      <x:c r="R496" s="159"/>
      <x:c r="S496" s="131"/>
    </x:row>
    <x:row r="497">
      <x:c r="A497" s="132"/>
      <x:c r="B497" s="130"/>
      <x:c r="C497" s="130"/>
      <x:c r="D497" s="131"/>
      <x:c r="E497" s="148" t="str">
        <x:f>IF(A497="","",'Assumptions'!$B$6)</x:f>
      </x:c>
      <x:c r="F497" s="132"/>
      <x:c r="G497" s="134"/>
      <x:c r="H497" s="103" t="str">
        <x:f>IF(A497="","",MAX(0,E497-G497))</x:f>
      </x:c>
      <x:c r="I497" s="129"/>
      <x:c r="J497" s="134"/>
      <x:c r="K497" s="103" t="str">
        <x:f>IF(A497="","",MAX(0,H497-J497))</x:f>
      </x:c>
      <x:c r="L497" s="15" t="str">
        <x:f>IF(A497="","",IF(AND(F497="Approved",G497&gt;=E497),"WAIVED - CURRENT",IF(K497=0,"PAID - CURRENT",IF(J497&gt;0,"PARTIAL","PENDING"))))</x:f>
      </x:c>
      <x:c r="M497" s="132"/>
      <x:c r="N497" s="131"/>
      <x:c r="O497" s="15" t="str">
        <x:f>IF(A497="","",IF(AND(D497="Active",OR(L497="PAID - CURRENT",L497="WAIVED - CURRENT")),"YES","NO"))</x:f>
      </x:c>
      <x:c r="P497" s="132"/>
      <x:c r="Q497" s="130"/>
      <x:c r="R497" s="159"/>
      <x:c r="S497" s="131"/>
    </x:row>
    <x:row r="498">
      <x:c r="A498" s="132"/>
      <x:c r="B498" s="130"/>
      <x:c r="C498" s="130"/>
      <x:c r="D498" s="131"/>
      <x:c r="E498" s="148" t="str">
        <x:f>IF(A498="","",'Assumptions'!$B$6)</x:f>
      </x:c>
      <x:c r="F498" s="132"/>
      <x:c r="G498" s="134"/>
      <x:c r="H498" s="103" t="str">
        <x:f>IF(A498="","",MAX(0,E498-G498))</x:f>
      </x:c>
      <x:c r="I498" s="129"/>
      <x:c r="J498" s="134"/>
      <x:c r="K498" s="103" t="str">
        <x:f>IF(A498="","",MAX(0,H498-J498))</x:f>
      </x:c>
      <x:c r="L498" s="15" t="str">
        <x:f>IF(A498="","",IF(AND(F498="Approved",G498&gt;=E498),"WAIVED - CURRENT",IF(K498=0,"PAID - CURRENT",IF(J498&gt;0,"PARTIAL","PENDING"))))</x:f>
      </x:c>
      <x:c r="M498" s="132"/>
      <x:c r="N498" s="131"/>
      <x:c r="O498" s="15" t="str">
        <x:f>IF(A498="","",IF(AND(D498="Active",OR(L498="PAID - CURRENT",L498="WAIVED - CURRENT")),"YES","NO"))</x:f>
      </x:c>
      <x:c r="P498" s="132"/>
      <x:c r="Q498" s="130"/>
      <x:c r="R498" s="159"/>
      <x:c r="S498" s="131"/>
    </x:row>
    <x:row r="499">
      <x:c r="A499" s="132"/>
      <x:c r="B499" s="130"/>
      <x:c r="C499" s="130"/>
      <x:c r="D499" s="131"/>
      <x:c r="E499" s="148" t="str">
        <x:f>IF(A499="","",'Assumptions'!$B$6)</x:f>
      </x:c>
      <x:c r="F499" s="132"/>
      <x:c r="G499" s="134"/>
      <x:c r="H499" s="103" t="str">
        <x:f>IF(A499="","",MAX(0,E499-G499))</x:f>
      </x:c>
      <x:c r="I499" s="129"/>
      <x:c r="J499" s="134"/>
      <x:c r="K499" s="103" t="str">
        <x:f>IF(A499="","",MAX(0,H499-J499))</x:f>
      </x:c>
      <x:c r="L499" s="15" t="str">
        <x:f>IF(A499="","",IF(AND(F499="Approved",G499&gt;=E499),"WAIVED - CURRENT",IF(K499=0,"PAID - CURRENT",IF(J499&gt;0,"PARTIAL","PENDING"))))</x:f>
      </x:c>
      <x:c r="M499" s="132"/>
      <x:c r="N499" s="131"/>
      <x:c r="O499" s="15" t="str">
        <x:f>IF(A499="","",IF(AND(D499="Active",OR(L499="PAID - CURRENT",L499="WAIVED - CURRENT")),"YES","NO"))</x:f>
      </x:c>
      <x:c r="P499" s="132"/>
      <x:c r="Q499" s="130"/>
      <x:c r="R499" s="159"/>
      <x:c r="S499" s="131"/>
    </x:row>
    <x:row r="500">
      <x:c r="A500" s="132"/>
      <x:c r="B500" s="130"/>
      <x:c r="C500" s="130"/>
      <x:c r="D500" s="131"/>
      <x:c r="E500" s="148" t="str">
        <x:f>IF(A500="","",'Assumptions'!$B$6)</x:f>
      </x:c>
      <x:c r="F500" s="132"/>
      <x:c r="G500" s="134"/>
      <x:c r="H500" s="103" t="str">
        <x:f>IF(A500="","",MAX(0,E500-G500))</x:f>
      </x:c>
      <x:c r="I500" s="129"/>
      <x:c r="J500" s="134"/>
      <x:c r="K500" s="103" t="str">
        <x:f>IF(A500="","",MAX(0,H500-J500))</x:f>
      </x:c>
      <x:c r="L500" s="15" t="str">
        <x:f>IF(A500="","",IF(AND(F500="Approved",G500&gt;=E500),"WAIVED - CURRENT",IF(K500=0,"PAID - CURRENT",IF(J500&gt;0,"PARTIAL","PENDING"))))</x:f>
      </x:c>
      <x:c r="M500" s="132"/>
      <x:c r="N500" s="131"/>
      <x:c r="O500" s="15" t="str">
        <x:f>IF(A500="","",IF(AND(D500="Active",OR(L500="PAID - CURRENT",L500="WAIVED - CURRENT")),"YES","NO"))</x:f>
      </x:c>
      <x:c r="P500" s="132"/>
      <x:c r="Q500" s="130"/>
      <x:c r="R500" s="159"/>
      <x:c r="S500" s="131"/>
    </x:row>
    <x:row r="501">
      <x:c r="A501" s="132"/>
      <x:c r="B501" s="130"/>
      <x:c r="C501" s="130"/>
      <x:c r="D501" s="131"/>
      <x:c r="E501" s="148" t="str">
        <x:f>IF(A501="","",'Assumptions'!$B$6)</x:f>
      </x:c>
      <x:c r="F501" s="132"/>
      <x:c r="G501" s="134"/>
      <x:c r="H501" s="103" t="str">
        <x:f>IF(A501="","",MAX(0,E501-G501))</x:f>
      </x:c>
      <x:c r="I501" s="129"/>
      <x:c r="J501" s="134"/>
      <x:c r="K501" s="103" t="str">
        <x:f>IF(A501="","",MAX(0,H501-J501))</x:f>
      </x:c>
      <x:c r="L501" s="15" t="str">
        <x:f>IF(A501="","",IF(AND(F501="Approved",G501&gt;=E501),"WAIVED - CURRENT",IF(K501=0,"PAID - CURRENT",IF(J501&gt;0,"PARTIAL","PENDING"))))</x:f>
      </x:c>
      <x:c r="M501" s="132"/>
      <x:c r="N501" s="131"/>
      <x:c r="O501" s="15" t="str">
        <x:f>IF(A501="","",IF(AND(D501="Active",OR(L501="PAID - CURRENT",L501="WAIVED - CURRENT")),"YES","NO"))</x:f>
      </x:c>
      <x:c r="P501" s="132"/>
      <x:c r="Q501" s="130"/>
      <x:c r="R501" s="159"/>
      <x:c r="S501" s="131"/>
    </x:row>
    <x:row r="502">
      <x:c r="A502" s="132"/>
      <x:c r="B502" s="130"/>
      <x:c r="C502" s="130"/>
      <x:c r="D502" s="131"/>
      <x:c r="E502" s="148" t="str">
        <x:f>IF(A502="","",'Assumptions'!$B$6)</x:f>
      </x:c>
      <x:c r="F502" s="132"/>
      <x:c r="G502" s="134"/>
      <x:c r="H502" s="103" t="str">
        <x:f>IF(A502="","",MAX(0,E502-G502))</x:f>
      </x:c>
      <x:c r="I502" s="129"/>
      <x:c r="J502" s="134"/>
      <x:c r="K502" s="103" t="str">
        <x:f>IF(A502="","",MAX(0,H502-J502))</x:f>
      </x:c>
      <x:c r="L502" s="15" t="str">
        <x:f>IF(A502="","",IF(AND(F502="Approved",G502&gt;=E502),"WAIVED - CURRENT",IF(K502=0,"PAID - CURRENT",IF(J502&gt;0,"PARTIAL","PENDING"))))</x:f>
      </x:c>
      <x:c r="M502" s="132"/>
      <x:c r="N502" s="131"/>
      <x:c r="O502" s="15" t="str">
        <x:f>IF(A502="","",IF(AND(D502="Active",OR(L502="PAID - CURRENT",L502="WAIVED - CURRENT")),"YES","NO"))</x:f>
      </x:c>
      <x:c r="P502" s="132"/>
      <x:c r="Q502" s="130"/>
      <x:c r="R502" s="159"/>
      <x:c r="S502" s="131"/>
    </x:row>
    <x:row r="503">
      <x:c r="A503" s="132"/>
      <x:c r="B503" s="130"/>
      <x:c r="C503" s="130"/>
      <x:c r="D503" s="131"/>
      <x:c r="E503" s="148" t="str">
        <x:f>IF(A503="","",'Assumptions'!$B$6)</x:f>
      </x:c>
      <x:c r="F503" s="132"/>
      <x:c r="G503" s="134"/>
      <x:c r="H503" s="103" t="str">
        <x:f>IF(A503="","",MAX(0,E503-G503))</x:f>
      </x:c>
      <x:c r="I503" s="129"/>
      <x:c r="J503" s="134"/>
      <x:c r="K503" s="103" t="str">
        <x:f>IF(A503="","",MAX(0,H503-J503))</x:f>
      </x:c>
      <x:c r="L503" s="15" t="str">
        <x:f>IF(A503="","",IF(AND(F503="Approved",G503&gt;=E503),"WAIVED - CURRENT",IF(K503=0,"PAID - CURRENT",IF(J503&gt;0,"PARTIAL","PENDING"))))</x:f>
      </x:c>
      <x:c r="M503" s="132"/>
      <x:c r="N503" s="131"/>
      <x:c r="O503" s="15" t="str">
        <x:f>IF(A503="","",IF(AND(D503="Active",OR(L503="PAID - CURRENT",L503="WAIVED - CURRENT")),"YES","NO"))</x:f>
      </x:c>
      <x:c r="P503" s="132"/>
      <x:c r="Q503" s="130"/>
      <x:c r="R503" s="159"/>
      <x:c r="S503" s="131"/>
    </x:row>
    <x:row r="504">
      <x:c r="A504" s="132"/>
      <x:c r="B504" s="130"/>
      <x:c r="C504" s="130"/>
      <x:c r="D504" s="131"/>
      <x:c r="E504" s="148" t="str">
        <x:f>IF(A504="","",'Assumptions'!$B$6)</x:f>
      </x:c>
      <x:c r="F504" s="132"/>
      <x:c r="G504" s="134"/>
      <x:c r="H504" s="103" t="str">
        <x:f>IF(A504="","",MAX(0,E504-G504))</x:f>
      </x:c>
      <x:c r="I504" s="129"/>
      <x:c r="J504" s="134"/>
      <x:c r="K504" s="103" t="str">
        <x:f>IF(A504="","",MAX(0,H504-J504))</x:f>
      </x:c>
      <x:c r="L504" s="15" t="str">
        <x:f>IF(A504="","",IF(AND(F504="Approved",G504&gt;=E504),"WAIVED - CURRENT",IF(K504=0,"PAID - CURRENT",IF(J504&gt;0,"PARTIAL","PENDING"))))</x:f>
      </x:c>
      <x:c r="M504" s="132"/>
      <x:c r="N504" s="131"/>
      <x:c r="O504" s="15" t="str">
        <x:f>IF(A504="","",IF(AND(D504="Active",OR(L504="PAID - CURRENT",L504="WAIVED - CURRENT")),"YES","NO"))</x:f>
      </x:c>
      <x:c r="P504" s="132"/>
      <x:c r="Q504" s="130"/>
      <x:c r="R504" s="159"/>
      <x:c r="S504" s="131"/>
    </x:row>
    <x:row r="505">
      <x:c r="A505" s="138"/>
      <x:c r="B505" s="136"/>
      <x:c r="C505" s="136"/>
      <x:c r="D505" s="137"/>
      <x:c r="E505" s="148" t="str">
        <x:f>IF(A505="","",'Assumptions'!$B$6)</x:f>
      </x:c>
      <x:c r="F505" s="138"/>
      <x:c r="G505" s="140"/>
      <x:c r="H505" s="103" t="str">
        <x:f>IF(A505="","",MAX(0,E505-G505))</x:f>
      </x:c>
      <x:c r="I505" s="135"/>
      <x:c r="J505" s="140"/>
      <x:c r="K505" s="103" t="str">
        <x:f>IF(A505="","",MAX(0,H505-J505))</x:f>
      </x:c>
      <x:c r="L505" s="15" t="str">
        <x:f>IF(A505="","",IF(AND(F505="Approved",G505&gt;=E505),"WAIVED - CURRENT",IF(K505=0,"PAID - CURRENT",IF(J505&gt;0,"PARTIAL","PENDING"))))</x:f>
      </x:c>
      <x:c r="M505" s="138"/>
      <x:c r="N505" s="137"/>
      <x:c r="O505" s="15" t="str">
        <x:f>IF(A505="","",IF(AND(D505="Active",OR(L505="PAID - CURRENT",L505="WAIVED - CURRENT")),"YES","NO"))</x:f>
      </x:c>
      <x:c r="P505" s="138"/>
      <x:c r="Q505" s="136"/>
      <x:c r="R505" s="161"/>
      <x:c r="S505" s="137"/>
    </x:row>
  </x:sheetData>
  <x:mergeCells>
    <x:mergeCell ref="A1:S1"/>
    <x:mergeCell ref="A2:S2"/>
    <x:mergeCell ref="A4:S4"/>
  </x:mergeCells>
  <x:conditionalFormatting sqref="L6:L505">
    <x:cfRule type="containsText" dxfId="24" priority="1" operator="containsText" text="PASS"/>
    <x:cfRule type="containsText" dxfId="25" priority="2" operator="containsText" text="OK"/>
    <x:cfRule type="containsText" dxfId="26" priority="3" operator="containsText" text="CURRENT"/>
    <x:cfRule type="containsText" dxfId="27" priority="4" operator="containsText" text="COMPLETE"/>
    <x:cfRule type="containsText" dxfId="28" priority="5" operator="containsText" text="ELIGIBLE"/>
    <x:cfRule type="containsText" dxfId="29" priority="6" operator="containsText" text="FAIL"/>
    <x:cfRule type="containsText" dxfId="30" priority="7" operator="containsText" text="HOLD"/>
    <x:cfRule type="containsText" dxfId="31" priority="8" operator="containsText" text="OVERDUE"/>
    <x:cfRule type="containsText" dxfId="32" priority="9" operator="containsText" text="REVIEW"/>
    <x:cfRule type="containsText" dxfId="33" priority="10" operator="containsText" text="PENDING"/>
    <x:cfRule type="containsText" dxfId="34" priority="11" operator="containsText" text="EXPIRED"/>
  </x:conditionalFormatting>
  <x:dataValidations count="3">
    <x:dataValidation type="list" sqref="D6:D505">
      <x:formula1>"Conditional,Active,Inactive,Withdrawn,Alumna"</x:formula1>
    </x:dataValidation>
    <x:dataValidation type="list" sqref="F6:F505">
      <x:formula1>"Not requested,Pending,Approved,Denied"</x:formula1>
    </x:dataValidation>
    <x:dataValidation type="decimal" operator="between" sqref="G6:G505">
      <x:formula1>0</x:formula1>
      <x:formula2>20</x:formula2>
    </x:dataValidation>
  </x:dataValidations>
  <x:pageMargins left="0.7" right="0.7" top="0.75" bottom="0.75" header="0.3" footer="0.3"/>
  <x:tableParts count="1">
    <x:tablePart xmlns:r="http://schemas.openxmlformats.org/officeDocument/2006/relationships" r:id="R97ede1df64af4d82"/>
  </x:tableParts>
</x:worksheet>
</file>

<file path=xl/worksheets/sheet8.xml><?xml version="1.0" encoding="utf-8"?>
<x:worksheet xmlns:x="http://schemas.openxmlformats.org/spreadsheetml/2006/main">
  <x:sheetViews>
    <x:sheetView showGridLines="0" workbookViewId="0"/>
  </x:sheetViews>
  <x:sheetFormatPr defaultRowHeight="15"/>
  <x:cols>
    <x:col min="1" max="1" width="17" hidden="0" customWidth="1"/>
    <x:col min="2" max="2" width="15" hidden="0" customWidth="1"/>
    <x:col min="3" max="3" width="30" hidden="0" customWidth="1"/>
    <x:col min="4" max="4" width="22" hidden="0" customWidth="1"/>
    <x:col min="5" max="5" width="18" hidden="0" customWidth="1"/>
    <x:col min="6" max="6" width="24" hidden="0" customWidth="1"/>
    <x:col min="7" max="7" width="14" hidden="0" customWidth="1"/>
    <x:col min="8" max="8" width="14" hidden="0" customWidth="1"/>
    <x:col min="9" max="9" width="28" hidden="0" customWidth="1"/>
    <x:col min="10" max="10" width="27" hidden="0" customWidth="1"/>
    <x:col min="11" max="11" width="15" hidden="0" customWidth="1"/>
    <x:col min="12" max="12" width="13" hidden="0" customWidth="1"/>
    <x:col min="13" max="13" width="18" hidden="0" customWidth="1"/>
    <x:col min="14" max="14" width="16" hidden="0" customWidth="1"/>
    <x:col min="15" max="15" width="18" hidden="0" customWidth="1"/>
    <x:col min="16" max="16" width="16" hidden="0" customWidth="1"/>
    <x:col min="17" max="17" width="27" hidden="0" customWidth="1"/>
    <x:col min="18" max="18" width="36" hidden="0" customWidth="1"/>
    <x:col min="19" max="19" width="14" hidden="0" customWidth="1"/>
    <x:col min="20" max="20" width="15" hidden="0" customWidth="1"/>
    <x:col min="21" max="21" width="18" hidden="0" customWidth="1"/>
    <x:col min="22" max="22" width="32" hidden="0" customWidth="1"/>
  </x:cols>
  <x:sheetData>
    <x:row r="1" ht="35" customHeight="1">
      <x:c r="A1" s="5" t="str">
        <x:v>FUNDRAISING &amp; SPONSOR CLOSEOUT</x:v>
      </x:c>
      <x:c r="B1" s="5"/>
      <x:c r="C1" s="5"/>
      <x:c r="D1" s="5"/>
      <x:c r="E1" s="5"/>
      <x:c r="F1" s="5"/>
      <x:c r="G1" s="5"/>
      <x:c r="H1" s="5"/>
      <x:c r="I1" s="5"/>
      <x:c r="J1" s="5"/>
      <x:c r="K1" s="5"/>
      <x:c r="L1" s="5"/>
      <x:c r="M1" s="5"/>
      <x:c r="N1" s="5"/>
      <x:c r="O1" s="5"/>
      <x:c r="P1" s="5"/>
      <x:c r="Q1" s="5"/>
      <x:c r="R1" s="5"/>
      <x:c r="S1" s="5"/>
      <x:c r="T1" s="5"/>
      <x:c r="U1" s="5"/>
      <x:c r="V1" s="5"/>
    </x:row>
    <x:row r="2" ht="30" customHeight="1">
      <x:c r="A2" s="9" t="str">
        <x:v>No campaign, sponsor promise, charitable claim, raffle, or contract is authorized by entering it here.</x:v>
      </x:c>
      <x:c r="B2" s="9"/>
      <x:c r="C2" s="9"/>
      <x:c r="D2" s="9"/>
      <x:c r="E2" s="9"/>
      <x:c r="F2" s="9"/>
      <x:c r="G2" s="9"/>
      <x:c r="H2" s="9"/>
      <x:c r="I2" s="9"/>
      <x:c r="J2" s="9"/>
      <x:c r="K2" s="9"/>
      <x:c r="L2" s="9"/>
      <x:c r="M2" s="9"/>
      <x:c r="N2" s="9"/>
      <x:c r="O2" s="9"/>
      <x:c r="P2" s="9"/>
      <x:c r="Q2" s="9"/>
      <x:c r="R2" s="9"/>
      <x:c r="S2" s="9"/>
      <x:c r="T2" s="9"/>
      <x:c r="U2" s="9"/>
      <x:c r="V2" s="9"/>
    </x:row>
    <x:row r="3">
      <x:c r="A3" s="2"/>
      <x:c r="B3" s="2"/>
      <x:c r="C3" s="2"/>
      <x:c r="D3" s="2"/>
      <x:c r="E3" s="2"/>
      <x:c r="F3" s="2"/>
      <x:c r="G3" s="2"/>
      <x:c r="H3" s="2"/>
      <x:c r="I3" s="2"/>
      <x:c r="J3" s="2"/>
      <x:c r="K3" s="2"/>
      <x:c r="L3" s="2"/>
      <x:c r="M3" s="2"/>
      <x:c r="N3" s="2"/>
      <x:c r="O3" s="2"/>
      <x:c r="P3" s="2"/>
      <x:c r="Q3" s="2"/>
      <x:c r="R3" s="2"/>
      <x:c r="S3" s="2"/>
      <x:c r="T3" s="2"/>
      <x:c r="U3" s="2"/>
      <x:c r="V3" s="2"/>
    </x:row>
    <x:row r="4" ht="24" customHeight="1">
      <x:c r="A4" s="11" t="str">
        <x:v>APPROVAL, NET PROCEEDS, RESTRICTIONS &amp; EVIDENCE</x:v>
      </x:c>
      <x:c r="B4" s="11"/>
      <x:c r="C4" s="11"/>
      <x:c r="D4" s="11"/>
      <x:c r="E4" s="11"/>
      <x:c r="F4" s="11"/>
      <x:c r="G4" s="11"/>
      <x:c r="H4" s="11"/>
      <x:c r="I4" s="11"/>
      <x:c r="J4" s="11"/>
      <x:c r="K4" s="11"/>
      <x:c r="L4" s="11"/>
      <x:c r="M4" s="11"/>
      <x:c r="N4" s="11"/>
      <x:c r="O4" s="11"/>
      <x:c r="P4" s="11"/>
      <x:c r="Q4" s="11"/>
      <x:c r="R4" s="11"/>
      <x:c r="S4" s="11"/>
      <x:c r="T4" s="11"/>
      <x:c r="U4" s="11"/>
      <x:c r="V4" s="11"/>
    </x:row>
    <x:row r="5" ht="34" customHeight="1">
      <x:c r="A5" s="86" t="str">
        <x:v>Campaign ID</x:v>
      </x:c>
      <x:c r="B5" s="87" t="str">
        <x:v>Chapter ID</x:v>
      </x:c>
      <x:c r="C5" s="87" t="str">
        <x:v>Campaign / sponsor</x:v>
      </x:c>
      <x:c r="D5" s="87" t="str">
        <x:v>Type</x:v>
      </x:c>
      <x:c r="E5" s="87" t="str">
        <x:v>National approval?</x:v>
      </x:c>
      <x:c r="F5" s="87" t="str">
        <x:v>Approval / contract ID</x:v>
      </x:c>
      <x:c r="G5" s="87" t="str">
        <x:v>Start date</x:v>
      </x:c>
      <x:c r="H5" s="87" t="str">
        <x:v>End date</x:v>
      </x:c>
      <x:c r="I5" s="87" t="str">
        <x:v>Legal operator / beneficiary</x:v>
      </x:c>
      <x:c r="J5" s="87" t="str">
        <x:v>Restricted purpose</x:v>
      </x:c>
      <x:c r="K5" s="87" t="str">
        <x:v>Gross receipts</x:v>
      </x:c>
      <x:c r="L5" s="87" t="str">
        <x:v>Fees</x:v>
      </x:c>
      <x:c r="M5" s="87" t="str">
        <x:v>Refunds / chargebacks</x:v>
      </x:c>
      <x:c r="N5" s="87" t="str">
        <x:v>Net proceeds</x:v>
      </x:c>
      <x:c r="O5" s="87" t="str">
        <x:v>% to approved program</x:v>
      </x:c>
      <x:c r="P5" s="87" t="str">
        <x:v>Program amount</x:v>
      </x:c>
      <x:c r="Q5" s="87" t="str">
        <x:v>Platform / payment route</x:v>
      </x:c>
      <x:c r="R5" s="87" t="str">
        <x:v>Contract / evidence URL</x:v>
      </x:c>
      <x:c r="S5" s="87" t="str">
        <x:v>Reconciled?</x:v>
      </x:c>
      <x:c r="T5" s="87" t="str">
        <x:v>Closeout due</x:v>
      </x:c>
      <x:c r="U5" s="87" t="str">
        <x:v>Closeout status</x:v>
      </x:c>
      <x:c r="V5" s="88" t="str">
        <x:v>Risk / exception note</x:v>
      </x:c>
    </x:row>
    <x:row r="6">
      <x:c r="A6" s="125"/>
      <x:c r="B6" s="123"/>
      <x:c r="C6" s="123"/>
      <x:c r="D6" s="123"/>
      <x:c r="E6" s="123"/>
      <x:c r="F6" s="123"/>
      <x:c r="G6" s="157"/>
      <x:c r="H6" s="157"/>
      <x:c r="I6" s="123"/>
      <x:c r="J6" s="123"/>
      <x:c r="K6" s="127"/>
      <x:c r="L6" s="127"/>
      <x:c r="M6" s="128"/>
      <x:c r="N6" s="103" t="str">
        <x:f>IF(A6="","",K6-L6-M6)</x:f>
      </x:c>
      <x:c r="O6" s="168"/>
      <x:c r="P6" s="103" t="str">
        <x:f>IF(A6="","",N6*O6)</x:f>
      </x:c>
      <x:c r="Q6" s="125"/>
      <x:c r="R6" s="123"/>
      <x:c r="S6" s="123"/>
      <x:c r="T6" s="158"/>
      <x:c r="U6" s="15" t="str">
        <x:f>IF(A6="","",IF(S6="Yes","COMPLETE",IF(AND(T6&lt;&gt;"",T6&lt;TODAY()),"OVERDUE","PENDING")))</x:f>
      </x:c>
      <x:c r="V6" s="169"/>
    </x:row>
    <x:row r="7">
      <x:c r="A7" s="132"/>
      <x:c r="B7" s="130"/>
      <x:c r="C7" s="130"/>
      <x:c r="D7" s="130"/>
      <x:c r="E7" s="130"/>
      <x:c r="F7" s="130"/>
      <x:c r="G7" s="159"/>
      <x:c r="H7" s="159"/>
      <x:c r="I7" s="130"/>
      <x:c r="J7" s="130"/>
      <x:c r="K7" s="133"/>
      <x:c r="L7" s="133"/>
      <x:c r="M7" s="134"/>
      <x:c r="N7" s="103" t="str">
        <x:f>IF(A7="","",K7-L7-M7)</x:f>
      </x:c>
      <x:c r="O7" s="101"/>
      <x:c r="P7" s="103" t="str">
        <x:f>IF(A7="","",N7*O7)</x:f>
      </x:c>
      <x:c r="Q7" s="132"/>
      <x:c r="R7" s="130"/>
      <x:c r="S7" s="130"/>
      <x:c r="T7" s="160"/>
      <x:c r="U7" s="15" t="str">
        <x:f>IF(A7="","",IF(S7="Yes","COMPLETE",IF(AND(T7&lt;&gt;"",T7&lt;TODAY()),"OVERDUE","PENDING")))</x:f>
      </x:c>
      <x:c r="V7" s="170"/>
    </x:row>
    <x:row r="8">
      <x:c r="A8" s="132"/>
      <x:c r="B8" s="130"/>
      <x:c r="C8" s="130"/>
      <x:c r="D8" s="130"/>
      <x:c r="E8" s="130"/>
      <x:c r="F8" s="130"/>
      <x:c r="G8" s="159"/>
      <x:c r="H8" s="159"/>
      <x:c r="I8" s="130"/>
      <x:c r="J8" s="130"/>
      <x:c r="K8" s="133"/>
      <x:c r="L8" s="133"/>
      <x:c r="M8" s="134"/>
      <x:c r="N8" s="103" t="str">
        <x:f>IF(A8="","",K8-L8-M8)</x:f>
      </x:c>
      <x:c r="O8" s="101"/>
      <x:c r="P8" s="103" t="str">
        <x:f>IF(A8="","",N8*O8)</x:f>
      </x:c>
      <x:c r="Q8" s="132"/>
      <x:c r="R8" s="130"/>
      <x:c r="S8" s="130"/>
      <x:c r="T8" s="160"/>
      <x:c r="U8" s="15" t="str">
        <x:f>IF(A8="","",IF(S8="Yes","COMPLETE",IF(AND(T8&lt;&gt;"",T8&lt;TODAY()),"OVERDUE","PENDING")))</x:f>
      </x:c>
      <x:c r="V8" s="170"/>
    </x:row>
    <x:row r="9">
      <x:c r="A9" s="132"/>
      <x:c r="B9" s="130"/>
      <x:c r="C9" s="130"/>
      <x:c r="D9" s="130"/>
      <x:c r="E9" s="130"/>
      <x:c r="F9" s="130"/>
      <x:c r="G9" s="159"/>
      <x:c r="H9" s="159"/>
      <x:c r="I9" s="130"/>
      <x:c r="J9" s="130"/>
      <x:c r="K9" s="133"/>
      <x:c r="L9" s="133"/>
      <x:c r="M9" s="134"/>
      <x:c r="N9" s="103" t="str">
        <x:f>IF(A9="","",K9-L9-M9)</x:f>
      </x:c>
      <x:c r="O9" s="101"/>
      <x:c r="P9" s="103" t="str">
        <x:f>IF(A9="","",N9*O9)</x:f>
      </x:c>
      <x:c r="Q9" s="132"/>
      <x:c r="R9" s="130"/>
      <x:c r="S9" s="130"/>
      <x:c r="T9" s="160"/>
      <x:c r="U9" s="15" t="str">
        <x:f>IF(A9="","",IF(S9="Yes","COMPLETE",IF(AND(T9&lt;&gt;"",T9&lt;TODAY()),"OVERDUE","PENDING")))</x:f>
      </x:c>
      <x:c r="V9" s="170"/>
    </x:row>
    <x:row r="10">
      <x:c r="A10" s="132"/>
      <x:c r="B10" s="130"/>
      <x:c r="C10" s="130"/>
      <x:c r="D10" s="130"/>
      <x:c r="E10" s="130"/>
      <x:c r="F10" s="130"/>
      <x:c r="G10" s="159"/>
      <x:c r="H10" s="159"/>
      <x:c r="I10" s="130"/>
      <x:c r="J10" s="130"/>
      <x:c r="K10" s="133"/>
      <x:c r="L10" s="133"/>
      <x:c r="M10" s="134"/>
      <x:c r="N10" s="103" t="str">
        <x:f>IF(A10="","",K10-L10-M10)</x:f>
      </x:c>
      <x:c r="O10" s="101"/>
      <x:c r="P10" s="103" t="str">
        <x:f>IF(A10="","",N10*O10)</x:f>
      </x:c>
      <x:c r="Q10" s="132"/>
      <x:c r="R10" s="130"/>
      <x:c r="S10" s="130"/>
      <x:c r="T10" s="160"/>
      <x:c r="U10" s="15" t="str">
        <x:f>IF(A10="","",IF(S10="Yes","COMPLETE",IF(AND(T10&lt;&gt;"",T10&lt;TODAY()),"OVERDUE","PENDING")))</x:f>
      </x:c>
      <x:c r="V10" s="170"/>
    </x:row>
    <x:row r="11">
      <x:c r="A11" s="132"/>
      <x:c r="B11" s="130"/>
      <x:c r="C11" s="130"/>
      <x:c r="D11" s="130"/>
      <x:c r="E11" s="130"/>
      <x:c r="F11" s="130"/>
      <x:c r="G11" s="159"/>
      <x:c r="H11" s="159"/>
      <x:c r="I11" s="130"/>
      <x:c r="J11" s="130"/>
      <x:c r="K11" s="133"/>
      <x:c r="L11" s="133"/>
      <x:c r="M11" s="134"/>
      <x:c r="N11" s="103" t="str">
        <x:f>IF(A11="","",K11-L11-M11)</x:f>
      </x:c>
      <x:c r="O11" s="101"/>
      <x:c r="P11" s="103" t="str">
        <x:f>IF(A11="","",N11*O11)</x:f>
      </x:c>
      <x:c r="Q11" s="132"/>
      <x:c r="R11" s="130"/>
      <x:c r="S11" s="130"/>
      <x:c r="T11" s="160"/>
      <x:c r="U11" s="15" t="str">
        <x:f>IF(A11="","",IF(S11="Yes","COMPLETE",IF(AND(T11&lt;&gt;"",T11&lt;TODAY()),"OVERDUE","PENDING")))</x:f>
      </x:c>
      <x:c r="V11" s="170"/>
    </x:row>
    <x:row r="12">
      <x:c r="A12" s="132"/>
      <x:c r="B12" s="130"/>
      <x:c r="C12" s="130"/>
      <x:c r="D12" s="130"/>
      <x:c r="E12" s="130"/>
      <x:c r="F12" s="130"/>
      <x:c r="G12" s="159"/>
      <x:c r="H12" s="159"/>
      <x:c r="I12" s="130"/>
      <x:c r="J12" s="130"/>
      <x:c r="K12" s="133"/>
      <x:c r="L12" s="133"/>
      <x:c r="M12" s="134"/>
      <x:c r="N12" s="103" t="str">
        <x:f>IF(A12="","",K12-L12-M12)</x:f>
      </x:c>
      <x:c r="O12" s="101"/>
      <x:c r="P12" s="103" t="str">
        <x:f>IF(A12="","",N12*O12)</x:f>
      </x:c>
      <x:c r="Q12" s="132"/>
      <x:c r="R12" s="130"/>
      <x:c r="S12" s="130"/>
      <x:c r="T12" s="160"/>
      <x:c r="U12" s="15" t="str">
        <x:f>IF(A12="","",IF(S12="Yes","COMPLETE",IF(AND(T12&lt;&gt;"",T12&lt;TODAY()),"OVERDUE","PENDING")))</x:f>
      </x:c>
      <x:c r="V12" s="170"/>
    </x:row>
    <x:row r="13">
      <x:c r="A13" s="132"/>
      <x:c r="B13" s="130"/>
      <x:c r="C13" s="130"/>
      <x:c r="D13" s="130"/>
      <x:c r="E13" s="130"/>
      <x:c r="F13" s="130"/>
      <x:c r="G13" s="159"/>
      <x:c r="H13" s="159"/>
      <x:c r="I13" s="130"/>
      <x:c r="J13" s="130"/>
      <x:c r="K13" s="133"/>
      <x:c r="L13" s="133"/>
      <x:c r="M13" s="134"/>
      <x:c r="N13" s="103" t="str">
        <x:f>IF(A13="","",K13-L13-M13)</x:f>
      </x:c>
      <x:c r="O13" s="101"/>
      <x:c r="P13" s="103" t="str">
        <x:f>IF(A13="","",N13*O13)</x:f>
      </x:c>
      <x:c r="Q13" s="132"/>
      <x:c r="R13" s="130"/>
      <x:c r="S13" s="130"/>
      <x:c r="T13" s="160"/>
      <x:c r="U13" s="15" t="str">
        <x:f>IF(A13="","",IF(S13="Yes","COMPLETE",IF(AND(T13&lt;&gt;"",T13&lt;TODAY()),"OVERDUE","PENDING")))</x:f>
      </x:c>
      <x:c r="V13" s="170"/>
    </x:row>
    <x:row r="14">
      <x:c r="A14" s="132"/>
      <x:c r="B14" s="130"/>
      <x:c r="C14" s="130"/>
      <x:c r="D14" s="130"/>
      <x:c r="E14" s="130"/>
      <x:c r="F14" s="130"/>
      <x:c r="G14" s="159"/>
      <x:c r="H14" s="159"/>
      <x:c r="I14" s="130"/>
      <x:c r="J14" s="130"/>
      <x:c r="K14" s="133"/>
      <x:c r="L14" s="133"/>
      <x:c r="M14" s="134"/>
      <x:c r="N14" s="103" t="str">
        <x:f>IF(A14="","",K14-L14-M14)</x:f>
      </x:c>
      <x:c r="O14" s="101"/>
      <x:c r="P14" s="103" t="str">
        <x:f>IF(A14="","",N14*O14)</x:f>
      </x:c>
      <x:c r="Q14" s="132"/>
      <x:c r="R14" s="130"/>
      <x:c r="S14" s="130"/>
      <x:c r="T14" s="160"/>
      <x:c r="U14" s="15" t="str">
        <x:f>IF(A14="","",IF(S14="Yes","COMPLETE",IF(AND(T14&lt;&gt;"",T14&lt;TODAY()),"OVERDUE","PENDING")))</x:f>
      </x:c>
      <x:c r="V14" s="170"/>
    </x:row>
    <x:row r="15">
      <x:c r="A15" s="132"/>
      <x:c r="B15" s="130"/>
      <x:c r="C15" s="130"/>
      <x:c r="D15" s="130"/>
      <x:c r="E15" s="130"/>
      <x:c r="F15" s="130"/>
      <x:c r="G15" s="159"/>
      <x:c r="H15" s="159"/>
      <x:c r="I15" s="130"/>
      <x:c r="J15" s="130"/>
      <x:c r="K15" s="133"/>
      <x:c r="L15" s="133"/>
      <x:c r="M15" s="134"/>
      <x:c r="N15" s="103" t="str">
        <x:f>IF(A15="","",K15-L15-M15)</x:f>
      </x:c>
      <x:c r="O15" s="101"/>
      <x:c r="P15" s="103" t="str">
        <x:f>IF(A15="","",N15*O15)</x:f>
      </x:c>
      <x:c r="Q15" s="132"/>
      <x:c r="R15" s="130"/>
      <x:c r="S15" s="130"/>
      <x:c r="T15" s="160"/>
      <x:c r="U15" s="15" t="str">
        <x:f>IF(A15="","",IF(S15="Yes","COMPLETE",IF(AND(T15&lt;&gt;"",T15&lt;TODAY()),"OVERDUE","PENDING")))</x:f>
      </x:c>
      <x:c r="V15" s="170"/>
    </x:row>
    <x:row r="16">
      <x:c r="A16" s="132"/>
      <x:c r="B16" s="130"/>
      <x:c r="C16" s="130"/>
      <x:c r="D16" s="130"/>
      <x:c r="E16" s="130"/>
      <x:c r="F16" s="130"/>
      <x:c r="G16" s="159"/>
      <x:c r="H16" s="159"/>
      <x:c r="I16" s="130"/>
      <x:c r="J16" s="130"/>
      <x:c r="K16" s="133"/>
      <x:c r="L16" s="133"/>
      <x:c r="M16" s="134"/>
      <x:c r="N16" s="103" t="str">
        <x:f>IF(A16="","",K16-L16-M16)</x:f>
      </x:c>
      <x:c r="O16" s="101"/>
      <x:c r="P16" s="103" t="str">
        <x:f>IF(A16="","",N16*O16)</x:f>
      </x:c>
      <x:c r="Q16" s="132"/>
      <x:c r="R16" s="130"/>
      <x:c r="S16" s="130"/>
      <x:c r="T16" s="160"/>
      <x:c r="U16" s="15" t="str">
        <x:f>IF(A16="","",IF(S16="Yes","COMPLETE",IF(AND(T16&lt;&gt;"",T16&lt;TODAY()),"OVERDUE","PENDING")))</x:f>
      </x:c>
      <x:c r="V16" s="170"/>
    </x:row>
    <x:row r="17">
      <x:c r="A17" s="132"/>
      <x:c r="B17" s="130"/>
      <x:c r="C17" s="130"/>
      <x:c r="D17" s="130"/>
      <x:c r="E17" s="130"/>
      <x:c r="F17" s="130"/>
      <x:c r="G17" s="159"/>
      <x:c r="H17" s="159"/>
      <x:c r="I17" s="130"/>
      <x:c r="J17" s="130"/>
      <x:c r="K17" s="133"/>
      <x:c r="L17" s="133"/>
      <x:c r="M17" s="134"/>
      <x:c r="N17" s="103" t="str">
        <x:f>IF(A17="","",K17-L17-M17)</x:f>
      </x:c>
      <x:c r="O17" s="101"/>
      <x:c r="P17" s="103" t="str">
        <x:f>IF(A17="","",N17*O17)</x:f>
      </x:c>
      <x:c r="Q17" s="132"/>
      <x:c r="R17" s="130"/>
      <x:c r="S17" s="130"/>
      <x:c r="T17" s="160"/>
      <x:c r="U17" s="15" t="str">
        <x:f>IF(A17="","",IF(S17="Yes","COMPLETE",IF(AND(T17&lt;&gt;"",T17&lt;TODAY()),"OVERDUE","PENDING")))</x:f>
      </x:c>
      <x:c r="V17" s="170"/>
    </x:row>
    <x:row r="18">
      <x:c r="A18" s="132"/>
      <x:c r="B18" s="130"/>
      <x:c r="C18" s="130"/>
      <x:c r="D18" s="130"/>
      <x:c r="E18" s="130"/>
      <x:c r="F18" s="130"/>
      <x:c r="G18" s="159"/>
      <x:c r="H18" s="159"/>
      <x:c r="I18" s="130"/>
      <x:c r="J18" s="130"/>
      <x:c r="K18" s="133"/>
      <x:c r="L18" s="133"/>
      <x:c r="M18" s="134"/>
      <x:c r="N18" s="103" t="str">
        <x:f>IF(A18="","",K18-L18-M18)</x:f>
      </x:c>
      <x:c r="O18" s="101"/>
      <x:c r="P18" s="103" t="str">
        <x:f>IF(A18="","",N18*O18)</x:f>
      </x:c>
      <x:c r="Q18" s="132"/>
      <x:c r="R18" s="130"/>
      <x:c r="S18" s="130"/>
      <x:c r="T18" s="160"/>
      <x:c r="U18" s="15" t="str">
        <x:f>IF(A18="","",IF(S18="Yes","COMPLETE",IF(AND(T18&lt;&gt;"",T18&lt;TODAY()),"OVERDUE","PENDING")))</x:f>
      </x:c>
      <x:c r="V18" s="170"/>
    </x:row>
    <x:row r="19">
      <x:c r="A19" s="132"/>
      <x:c r="B19" s="130"/>
      <x:c r="C19" s="130"/>
      <x:c r="D19" s="130"/>
      <x:c r="E19" s="130"/>
      <x:c r="F19" s="130"/>
      <x:c r="G19" s="159"/>
      <x:c r="H19" s="159"/>
      <x:c r="I19" s="130"/>
      <x:c r="J19" s="130"/>
      <x:c r="K19" s="133"/>
      <x:c r="L19" s="133"/>
      <x:c r="M19" s="134"/>
      <x:c r="N19" s="103" t="str">
        <x:f>IF(A19="","",K19-L19-M19)</x:f>
      </x:c>
      <x:c r="O19" s="101"/>
      <x:c r="P19" s="103" t="str">
        <x:f>IF(A19="","",N19*O19)</x:f>
      </x:c>
      <x:c r="Q19" s="132"/>
      <x:c r="R19" s="130"/>
      <x:c r="S19" s="130"/>
      <x:c r="T19" s="160"/>
      <x:c r="U19" s="15" t="str">
        <x:f>IF(A19="","",IF(S19="Yes","COMPLETE",IF(AND(T19&lt;&gt;"",T19&lt;TODAY()),"OVERDUE","PENDING")))</x:f>
      </x:c>
      <x:c r="V19" s="170"/>
    </x:row>
    <x:row r="20">
      <x:c r="A20" s="132"/>
      <x:c r="B20" s="130"/>
      <x:c r="C20" s="130"/>
      <x:c r="D20" s="130"/>
      <x:c r="E20" s="130"/>
      <x:c r="F20" s="130"/>
      <x:c r="G20" s="159"/>
      <x:c r="H20" s="159"/>
      <x:c r="I20" s="130"/>
      <x:c r="J20" s="130"/>
      <x:c r="K20" s="133"/>
      <x:c r="L20" s="133"/>
      <x:c r="M20" s="134"/>
      <x:c r="N20" s="103" t="str">
        <x:f>IF(A20="","",K20-L20-M20)</x:f>
      </x:c>
      <x:c r="O20" s="101"/>
      <x:c r="P20" s="103" t="str">
        <x:f>IF(A20="","",N20*O20)</x:f>
      </x:c>
      <x:c r="Q20" s="132"/>
      <x:c r="R20" s="130"/>
      <x:c r="S20" s="130"/>
      <x:c r="T20" s="160"/>
      <x:c r="U20" s="15" t="str">
        <x:f>IF(A20="","",IF(S20="Yes","COMPLETE",IF(AND(T20&lt;&gt;"",T20&lt;TODAY()),"OVERDUE","PENDING")))</x:f>
      </x:c>
      <x:c r="V20" s="170"/>
    </x:row>
    <x:row r="21">
      <x:c r="A21" s="132"/>
      <x:c r="B21" s="130"/>
      <x:c r="C21" s="130"/>
      <x:c r="D21" s="130"/>
      <x:c r="E21" s="130"/>
      <x:c r="F21" s="130"/>
      <x:c r="G21" s="159"/>
      <x:c r="H21" s="159"/>
      <x:c r="I21" s="130"/>
      <x:c r="J21" s="130"/>
      <x:c r="K21" s="133"/>
      <x:c r="L21" s="133"/>
      <x:c r="M21" s="134"/>
      <x:c r="N21" s="103" t="str">
        <x:f>IF(A21="","",K21-L21-M21)</x:f>
      </x:c>
      <x:c r="O21" s="101"/>
      <x:c r="P21" s="103" t="str">
        <x:f>IF(A21="","",N21*O21)</x:f>
      </x:c>
      <x:c r="Q21" s="132"/>
      <x:c r="R21" s="130"/>
      <x:c r="S21" s="130"/>
      <x:c r="T21" s="160"/>
      <x:c r="U21" s="15" t="str">
        <x:f>IF(A21="","",IF(S21="Yes","COMPLETE",IF(AND(T21&lt;&gt;"",T21&lt;TODAY()),"OVERDUE","PENDING")))</x:f>
      </x:c>
      <x:c r="V21" s="170"/>
    </x:row>
    <x:row r="22">
      <x:c r="A22" s="132"/>
      <x:c r="B22" s="130"/>
      <x:c r="C22" s="130"/>
      <x:c r="D22" s="130"/>
      <x:c r="E22" s="130"/>
      <x:c r="F22" s="130"/>
      <x:c r="G22" s="159"/>
      <x:c r="H22" s="159"/>
      <x:c r="I22" s="130"/>
      <x:c r="J22" s="130"/>
      <x:c r="K22" s="133"/>
      <x:c r="L22" s="133"/>
      <x:c r="M22" s="134"/>
      <x:c r="N22" s="103" t="str">
        <x:f>IF(A22="","",K22-L22-M22)</x:f>
      </x:c>
      <x:c r="O22" s="101"/>
      <x:c r="P22" s="103" t="str">
        <x:f>IF(A22="","",N22*O22)</x:f>
      </x:c>
      <x:c r="Q22" s="132"/>
      <x:c r="R22" s="130"/>
      <x:c r="S22" s="130"/>
      <x:c r="T22" s="160"/>
      <x:c r="U22" s="15" t="str">
        <x:f>IF(A22="","",IF(S22="Yes","COMPLETE",IF(AND(T22&lt;&gt;"",T22&lt;TODAY()),"OVERDUE","PENDING")))</x:f>
      </x:c>
      <x:c r="V22" s="170"/>
    </x:row>
    <x:row r="23">
      <x:c r="A23" s="132"/>
      <x:c r="B23" s="130"/>
      <x:c r="C23" s="130"/>
      <x:c r="D23" s="130"/>
      <x:c r="E23" s="130"/>
      <x:c r="F23" s="130"/>
      <x:c r="G23" s="159"/>
      <x:c r="H23" s="159"/>
      <x:c r="I23" s="130"/>
      <x:c r="J23" s="130"/>
      <x:c r="K23" s="133"/>
      <x:c r="L23" s="133"/>
      <x:c r="M23" s="134"/>
      <x:c r="N23" s="103" t="str">
        <x:f>IF(A23="","",K23-L23-M23)</x:f>
      </x:c>
      <x:c r="O23" s="101"/>
      <x:c r="P23" s="103" t="str">
        <x:f>IF(A23="","",N23*O23)</x:f>
      </x:c>
      <x:c r="Q23" s="132"/>
      <x:c r="R23" s="130"/>
      <x:c r="S23" s="130"/>
      <x:c r="T23" s="160"/>
      <x:c r="U23" s="15" t="str">
        <x:f>IF(A23="","",IF(S23="Yes","COMPLETE",IF(AND(T23&lt;&gt;"",T23&lt;TODAY()),"OVERDUE","PENDING")))</x:f>
      </x:c>
      <x:c r="V23" s="170"/>
    </x:row>
    <x:row r="24">
      <x:c r="A24" s="132"/>
      <x:c r="B24" s="130"/>
      <x:c r="C24" s="130"/>
      <x:c r="D24" s="130"/>
      <x:c r="E24" s="130"/>
      <x:c r="F24" s="130"/>
      <x:c r="G24" s="159"/>
      <x:c r="H24" s="159"/>
      <x:c r="I24" s="130"/>
      <x:c r="J24" s="130"/>
      <x:c r="K24" s="133"/>
      <x:c r="L24" s="133"/>
      <x:c r="M24" s="134"/>
      <x:c r="N24" s="103" t="str">
        <x:f>IF(A24="","",K24-L24-M24)</x:f>
      </x:c>
      <x:c r="O24" s="101"/>
      <x:c r="P24" s="103" t="str">
        <x:f>IF(A24="","",N24*O24)</x:f>
      </x:c>
      <x:c r="Q24" s="132"/>
      <x:c r="R24" s="130"/>
      <x:c r="S24" s="130"/>
      <x:c r="T24" s="160"/>
      <x:c r="U24" s="15" t="str">
        <x:f>IF(A24="","",IF(S24="Yes","COMPLETE",IF(AND(T24&lt;&gt;"",T24&lt;TODAY()),"OVERDUE","PENDING")))</x:f>
      </x:c>
      <x:c r="V24" s="170"/>
    </x:row>
    <x:row r="25">
      <x:c r="A25" s="132"/>
      <x:c r="B25" s="130"/>
      <x:c r="C25" s="130"/>
      <x:c r="D25" s="130"/>
      <x:c r="E25" s="130"/>
      <x:c r="F25" s="130"/>
      <x:c r="G25" s="159"/>
      <x:c r="H25" s="159"/>
      <x:c r="I25" s="130"/>
      <x:c r="J25" s="130"/>
      <x:c r="K25" s="133"/>
      <x:c r="L25" s="133"/>
      <x:c r="M25" s="134"/>
      <x:c r="N25" s="103" t="str">
        <x:f>IF(A25="","",K25-L25-M25)</x:f>
      </x:c>
      <x:c r="O25" s="101"/>
      <x:c r="P25" s="103" t="str">
        <x:f>IF(A25="","",N25*O25)</x:f>
      </x:c>
      <x:c r="Q25" s="132"/>
      <x:c r="R25" s="130"/>
      <x:c r="S25" s="130"/>
      <x:c r="T25" s="160"/>
      <x:c r="U25" s="15" t="str">
        <x:f>IF(A25="","",IF(S25="Yes","COMPLETE",IF(AND(T25&lt;&gt;"",T25&lt;TODAY()),"OVERDUE","PENDING")))</x:f>
      </x:c>
      <x:c r="V25" s="170"/>
    </x:row>
    <x:row r="26">
      <x:c r="A26" s="132"/>
      <x:c r="B26" s="130"/>
      <x:c r="C26" s="130"/>
      <x:c r="D26" s="130"/>
      <x:c r="E26" s="130"/>
      <x:c r="F26" s="130"/>
      <x:c r="G26" s="159"/>
      <x:c r="H26" s="159"/>
      <x:c r="I26" s="130"/>
      <x:c r="J26" s="130"/>
      <x:c r="K26" s="133"/>
      <x:c r="L26" s="133"/>
      <x:c r="M26" s="134"/>
      <x:c r="N26" s="103" t="str">
        <x:f>IF(A26="","",K26-L26-M26)</x:f>
      </x:c>
      <x:c r="O26" s="101"/>
      <x:c r="P26" s="103" t="str">
        <x:f>IF(A26="","",N26*O26)</x:f>
      </x:c>
      <x:c r="Q26" s="132"/>
      <x:c r="R26" s="130"/>
      <x:c r="S26" s="130"/>
      <x:c r="T26" s="160"/>
      <x:c r="U26" s="15" t="str">
        <x:f>IF(A26="","",IF(S26="Yes","COMPLETE",IF(AND(T26&lt;&gt;"",T26&lt;TODAY()),"OVERDUE","PENDING")))</x:f>
      </x:c>
      <x:c r="V26" s="170"/>
    </x:row>
    <x:row r="27">
      <x:c r="A27" s="132"/>
      <x:c r="B27" s="130"/>
      <x:c r="C27" s="130"/>
      <x:c r="D27" s="130"/>
      <x:c r="E27" s="130"/>
      <x:c r="F27" s="130"/>
      <x:c r="G27" s="159"/>
      <x:c r="H27" s="159"/>
      <x:c r="I27" s="130"/>
      <x:c r="J27" s="130"/>
      <x:c r="K27" s="133"/>
      <x:c r="L27" s="133"/>
      <x:c r="M27" s="134"/>
      <x:c r="N27" s="103" t="str">
        <x:f>IF(A27="","",K27-L27-M27)</x:f>
      </x:c>
      <x:c r="O27" s="101"/>
      <x:c r="P27" s="103" t="str">
        <x:f>IF(A27="","",N27*O27)</x:f>
      </x:c>
      <x:c r="Q27" s="132"/>
      <x:c r="R27" s="130"/>
      <x:c r="S27" s="130"/>
      <x:c r="T27" s="160"/>
      <x:c r="U27" s="15" t="str">
        <x:f>IF(A27="","",IF(S27="Yes","COMPLETE",IF(AND(T27&lt;&gt;"",T27&lt;TODAY()),"OVERDUE","PENDING")))</x:f>
      </x:c>
      <x:c r="V27" s="170"/>
    </x:row>
    <x:row r="28">
      <x:c r="A28" s="132"/>
      <x:c r="B28" s="130"/>
      <x:c r="C28" s="130"/>
      <x:c r="D28" s="130"/>
      <x:c r="E28" s="130"/>
      <x:c r="F28" s="130"/>
      <x:c r="G28" s="159"/>
      <x:c r="H28" s="159"/>
      <x:c r="I28" s="130"/>
      <x:c r="J28" s="130"/>
      <x:c r="K28" s="133"/>
      <x:c r="L28" s="133"/>
      <x:c r="M28" s="134"/>
      <x:c r="N28" s="103" t="str">
        <x:f>IF(A28="","",K28-L28-M28)</x:f>
      </x:c>
      <x:c r="O28" s="101"/>
      <x:c r="P28" s="103" t="str">
        <x:f>IF(A28="","",N28*O28)</x:f>
      </x:c>
      <x:c r="Q28" s="132"/>
      <x:c r="R28" s="130"/>
      <x:c r="S28" s="130"/>
      <x:c r="T28" s="160"/>
      <x:c r="U28" s="15" t="str">
        <x:f>IF(A28="","",IF(S28="Yes","COMPLETE",IF(AND(T28&lt;&gt;"",T28&lt;TODAY()),"OVERDUE","PENDING")))</x:f>
      </x:c>
      <x:c r="V28" s="170"/>
    </x:row>
    <x:row r="29">
      <x:c r="A29" s="132"/>
      <x:c r="B29" s="130"/>
      <x:c r="C29" s="130"/>
      <x:c r="D29" s="130"/>
      <x:c r="E29" s="130"/>
      <x:c r="F29" s="130"/>
      <x:c r="G29" s="159"/>
      <x:c r="H29" s="159"/>
      <x:c r="I29" s="130"/>
      <x:c r="J29" s="130"/>
      <x:c r="K29" s="133"/>
      <x:c r="L29" s="133"/>
      <x:c r="M29" s="134"/>
      <x:c r="N29" s="103" t="str">
        <x:f>IF(A29="","",K29-L29-M29)</x:f>
      </x:c>
      <x:c r="O29" s="101"/>
      <x:c r="P29" s="103" t="str">
        <x:f>IF(A29="","",N29*O29)</x:f>
      </x:c>
      <x:c r="Q29" s="132"/>
      <x:c r="R29" s="130"/>
      <x:c r="S29" s="130"/>
      <x:c r="T29" s="160"/>
      <x:c r="U29" s="15" t="str">
        <x:f>IF(A29="","",IF(S29="Yes","COMPLETE",IF(AND(T29&lt;&gt;"",T29&lt;TODAY()),"OVERDUE","PENDING")))</x:f>
      </x:c>
      <x:c r="V29" s="170"/>
    </x:row>
    <x:row r="30">
      <x:c r="A30" s="132"/>
      <x:c r="B30" s="130"/>
      <x:c r="C30" s="130"/>
      <x:c r="D30" s="130"/>
      <x:c r="E30" s="130"/>
      <x:c r="F30" s="130"/>
      <x:c r="G30" s="159"/>
      <x:c r="H30" s="159"/>
      <x:c r="I30" s="130"/>
      <x:c r="J30" s="130"/>
      <x:c r="K30" s="133"/>
      <x:c r="L30" s="133"/>
      <x:c r="M30" s="134"/>
      <x:c r="N30" s="103" t="str">
        <x:f>IF(A30="","",K30-L30-M30)</x:f>
      </x:c>
      <x:c r="O30" s="101"/>
      <x:c r="P30" s="103" t="str">
        <x:f>IF(A30="","",N30*O30)</x:f>
      </x:c>
      <x:c r="Q30" s="132"/>
      <x:c r="R30" s="130"/>
      <x:c r="S30" s="130"/>
      <x:c r="T30" s="160"/>
      <x:c r="U30" s="15" t="str">
        <x:f>IF(A30="","",IF(S30="Yes","COMPLETE",IF(AND(T30&lt;&gt;"",T30&lt;TODAY()),"OVERDUE","PENDING")))</x:f>
      </x:c>
      <x:c r="V30" s="170"/>
    </x:row>
    <x:row r="31">
      <x:c r="A31" s="132"/>
      <x:c r="B31" s="130"/>
      <x:c r="C31" s="130"/>
      <x:c r="D31" s="130"/>
      <x:c r="E31" s="130"/>
      <x:c r="F31" s="130"/>
      <x:c r="G31" s="159"/>
      <x:c r="H31" s="159"/>
      <x:c r="I31" s="130"/>
      <x:c r="J31" s="130"/>
      <x:c r="K31" s="133"/>
      <x:c r="L31" s="133"/>
      <x:c r="M31" s="134"/>
      <x:c r="N31" s="103" t="str">
        <x:f>IF(A31="","",K31-L31-M31)</x:f>
      </x:c>
      <x:c r="O31" s="101"/>
      <x:c r="P31" s="103" t="str">
        <x:f>IF(A31="","",N31*O31)</x:f>
      </x:c>
      <x:c r="Q31" s="132"/>
      <x:c r="R31" s="130"/>
      <x:c r="S31" s="130"/>
      <x:c r="T31" s="160"/>
      <x:c r="U31" s="15" t="str">
        <x:f>IF(A31="","",IF(S31="Yes","COMPLETE",IF(AND(T31&lt;&gt;"",T31&lt;TODAY()),"OVERDUE","PENDING")))</x:f>
      </x:c>
      <x:c r="V31" s="170"/>
    </x:row>
    <x:row r="32">
      <x:c r="A32" s="132"/>
      <x:c r="B32" s="130"/>
      <x:c r="C32" s="130"/>
      <x:c r="D32" s="130"/>
      <x:c r="E32" s="130"/>
      <x:c r="F32" s="130"/>
      <x:c r="G32" s="159"/>
      <x:c r="H32" s="159"/>
      <x:c r="I32" s="130"/>
      <x:c r="J32" s="130"/>
      <x:c r="K32" s="133"/>
      <x:c r="L32" s="133"/>
      <x:c r="M32" s="134"/>
      <x:c r="N32" s="103" t="str">
        <x:f>IF(A32="","",K32-L32-M32)</x:f>
      </x:c>
      <x:c r="O32" s="101"/>
      <x:c r="P32" s="103" t="str">
        <x:f>IF(A32="","",N32*O32)</x:f>
      </x:c>
      <x:c r="Q32" s="132"/>
      <x:c r="R32" s="130"/>
      <x:c r="S32" s="130"/>
      <x:c r="T32" s="160"/>
      <x:c r="U32" s="15" t="str">
        <x:f>IF(A32="","",IF(S32="Yes","COMPLETE",IF(AND(T32&lt;&gt;"",T32&lt;TODAY()),"OVERDUE","PENDING")))</x:f>
      </x:c>
      <x:c r="V32" s="170"/>
    </x:row>
    <x:row r="33">
      <x:c r="A33" s="132"/>
      <x:c r="B33" s="130"/>
      <x:c r="C33" s="130"/>
      <x:c r="D33" s="130"/>
      <x:c r="E33" s="130"/>
      <x:c r="F33" s="130"/>
      <x:c r="G33" s="159"/>
      <x:c r="H33" s="159"/>
      <x:c r="I33" s="130"/>
      <x:c r="J33" s="130"/>
      <x:c r="K33" s="133"/>
      <x:c r="L33" s="133"/>
      <x:c r="M33" s="134"/>
      <x:c r="N33" s="103" t="str">
        <x:f>IF(A33="","",K33-L33-M33)</x:f>
      </x:c>
      <x:c r="O33" s="101"/>
      <x:c r="P33" s="103" t="str">
        <x:f>IF(A33="","",N33*O33)</x:f>
      </x:c>
      <x:c r="Q33" s="132"/>
      <x:c r="R33" s="130"/>
      <x:c r="S33" s="130"/>
      <x:c r="T33" s="160"/>
      <x:c r="U33" s="15" t="str">
        <x:f>IF(A33="","",IF(S33="Yes","COMPLETE",IF(AND(T33&lt;&gt;"",T33&lt;TODAY()),"OVERDUE","PENDING")))</x:f>
      </x:c>
      <x:c r="V33" s="170"/>
    </x:row>
    <x:row r="34">
      <x:c r="A34" s="132"/>
      <x:c r="B34" s="130"/>
      <x:c r="C34" s="130"/>
      <x:c r="D34" s="130"/>
      <x:c r="E34" s="130"/>
      <x:c r="F34" s="130"/>
      <x:c r="G34" s="159"/>
      <x:c r="H34" s="159"/>
      <x:c r="I34" s="130"/>
      <x:c r="J34" s="130"/>
      <x:c r="K34" s="133"/>
      <x:c r="L34" s="133"/>
      <x:c r="M34" s="134"/>
      <x:c r="N34" s="103" t="str">
        <x:f>IF(A34="","",K34-L34-M34)</x:f>
      </x:c>
      <x:c r="O34" s="101"/>
      <x:c r="P34" s="103" t="str">
        <x:f>IF(A34="","",N34*O34)</x:f>
      </x:c>
      <x:c r="Q34" s="132"/>
      <x:c r="R34" s="130"/>
      <x:c r="S34" s="130"/>
      <x:c r="T34" s="160"/>
      <x:c r="U34" s="15" t="str">
        <x:f>IF(A34="","",IF(S34="Yes","COMPLETE",IF(AND(T34&lt;&gt;"",T34&lt;TODAY()),"OVERDUE","PENDING")))</x:f>
      </x:c>
      <x:c r="V34" s="170"/>
    </x:row>
    <x:row r="35">
      <x:c r="A35" s="132"/>
      <x:c r="B35" s="130"/>
      <x:c r="C35" s="130"/>
      <x:c r="D35" s="130"/>
      <x:c r="E35" s="130"/>
      <x:c r="F35" s="130"/>
      <x:c r="G35" s="159"/>
      <x:c r="H35" s="159"/>
      <x:c r="I35" s="130"/>
      <x:c r="J35" s="130"/>
      <x:c r="K35" s="133"/>
      <x:c r="L35" s="133"/>
      <x:c r="M35" s="134"/>
      <x:c r="N35" s="103" t="str">
        <x:f>IF(A35="","",K35-L35-M35)</x:f>
      </x:c>
      <x:c r="O35" s="101"/>
      <x:c r="P35" s="103" t="str">
        <x:f>IF(A35="","",N35*O35)</x:f>
      </x:c>
      <x:c r="Q35" s="132"/>
      <x:c r="R35" s="130"/>
      <x:c r="S35" s="130"/>
      <x:c r="T35" s="160"/>
      <x:c r="U35" s="15" t="str">
        <x:f>IF(A35="","",IF(S35="Yes","COMPLETE",IF(AND(T35&lt;&gt;"",T35&lt;TODAY()),"OVERDUE","PENDING")))</x:f>
      </x:c>
      <x:c r="V35" s="170"/>
    </x:row>
    <x:row r="36">
      <x:c r="A36" s="132"/>
      <x:c r="B36" s="130"/>
      <x:c r="C36" s="130"/>
      <x:c r="D36" s="130"/>
      <x:c r="E36" s="130"/>
      <x:c r="F36" s="130"/>
      <x:c r="G36" s="159"/>
      <x:c r="H36" s="159"/>
      <x:c r="I36" s="130"/>
      <x:c r="J36" s="130"/>
      <x:c r="K36" s="133"/>
      <x:c r="L36" s="133"/>
      <x:c r="M36" s="134"/>
      <x:c r="N36" s="103" t="str">
        <x:f>IF(A36="","",K36-L36-M36)</x:f>
      </x:c>
      <x:c r="O36" s="101"/>
      <x:c r="P36" s="103" t="str">
        <x:f>IF(A36="","",N36*O36)</x:f>
      </x:c>
      <x:c r="Q36" s="132"/>
      <x:c r="R36" s="130"/>
      <x:c r="S36" s="130"/>
      <x:c r="T36" s="160"/>
      <x:c r="U36" s="15" t="str">
        <x:f>IF(A36="","",IF(S36="Yes","COMPLETE",IF(AND(T36&lt;&gt;"",T36&lt;TODAY()),"OVERDUE","PENDING")))</x:f>
      </x:c>
      <x:c r="V36" s="170"/>
    </x:row>
    <x:row r="37">
      <x:c r="A37" s="132"/>
      <x:c r="B37" s="130"/>
      <x:c r="C37" s="130"/>
      <x:c r="D37" s="130"/>
      <x:c r="E37" s="130"/>
      <x:c r="F37" s="130"/>
      <x:c r="G37" s="159"/>
      <x:c r="H37" s="159"/>
      <x:c r="I37" s="130"/>
      <x:c r="J37" s="130"/>
      <x:c r="K37" s="133"/>
      <x:c r="L37" s="133"/>
      <x:c r="M37" s="134"/>
      <x:c r="N37" s="103" t="str">
        <x:f>IF(A37="","",K37-L37-M37)</x:f>
      </x:c>
      <x:c r="O37" s="101"/>
      <x:c r="P37" s="103" t="str">
        <x:f>IF(A37="","",N37*O37)</x:f>
      </x:c>
      <x:c r="Q37" s="132"/>
      <x:c r="R37" s="130"/>
      <x:c r="S37" s="130"/>
      <x:c r="T37" s="160"/>
      <x:c r="U37" s="15" t="str">
        <x:f>IF(A37="","",IF(S37="Yes","COMPLETE",IF(AND(T37&lt;&gt;"",T37&lt;TODAY()),"OVERDUE","PENDING")))</x:f>
      </x:c>
      <x:c r="V37" s="170"/>
    </x:row>
    <x:row r="38">
      <x:c r="A38" s="132"/>
      <x:c r="B38" s="130"/>
      <x:c r="C38" s="130"/>
      <x:c r="D38" s="130"/>
      <x:c r="E38" s="130"/>
      <x:c r="F38" s="130"/>
      <x:c r="G38" s="159"/>
      <x:c r="H38" s="159"/>
      <x:c r="I38" s="130"/>
      <x:c r="J38" s="130"/>
      <x:c r="K38" s="133"/>
      <x:c r="L38" s="133"/>
      <x:c r="M38" s="134"/>
      <x:c r="N38" s="103" t="str">
        <x:f>IF(A38="","",K38-L38-M38)</x:f>
      </x:c>
      <x:c r="O38" s="101"/>
      <x:c r="P38" s="103" t="str">
        <x:f>IF(A38="","",N38*O38)</x:f>
      </x:c>
      <x:c r="Q38" s="132"/>
      <x:c r="R38" s="130"/>
      <x:c r="S38" s="130"/>
      <x:c r="T38" s="160"/>
      <x:c r="U38" s="15" t="str">
        <x:f>IF(A38="","",IF(S38="Yes","COMPLETE",IF(AND(T38&lt;&gt;"",T38&lt;TODAY()),"OVERDUE","PENDING")))</x:f>
      </x:c>
      <x:c r="V38" s="170"/>
    </x:row>
    <x:row r="39">
      <x:c r="A39" s="132"/>
      <x:c r="B39" s="130"/>
      <x:c r="C39" s="130"/>
      <x:c r="D39" s="130"/>
      <x:c r="E39" s="130"/>
      <x:c r="F39" s="130"/>
      <x:c r="G39" s="159"/>
      <x:c r="H39" s="159"/>
      <x:c r="I39" s="130"/>
      <x:c r="J39" s="130"/>
      <x:c r="K39" s="133"/>
      <x:c r="L39" s="133"/>
      <x:c r="M39" s="134"/>
      <x:c r="N39" s="103" t="str">
        <x:f>IF(A39="","",K39-L39-M39)</x:f>
      </x:c>
      <x:c r="O39" s="101"/>
      <x:c r="P39" s="103" t="str">
        <x:f>IF(A39="","",N39*O39)</x:f>
      </x:c>
      <x:c r="Q39" s="132"/>
      <x:c r="R39" s="130"/>
      <x:c r="S39" s="130"/>
      <x:c r="T39" s="160"/>
      <x:c r="U39" s="15" t="str">
        <x:f>IF(A39="","",IF(S39="Yes","COMPLETE",IF(AND(T39&lt;&gt;"",T39&lt;TODAY()),"OVERDUE","PENDING")))</x:f>
      </x:c>
      <x:c r="V39" s="170"/>
    </x:row>
    <x:row r="40">
      <x:c r="A40" s="132"/>
      <x:c r="B40" s="130"/>
      <x:c r="C40" s="130"/>
      <x:c r="D40" s="130"/>
      <x:c r="E40" s="130"/>
      <x:c r="F40" s="130"/>
      <x:c r="G40" s="159"/>
      <x:c r="H40" s="159"/>
      <x:c r="I40" s="130"/>
      <x:c r="J40" s="130"/>
      <x:c r="K40" s="133"/>
      <x:c r="L40" s="133"/>
      <x:c r="M40" s="134"/>
      <x:c r="N40" s="103" t="str">
        <x:f>IF(A40="","",K40-L40-M40)</x:f>
      </x:c>
      <x:c r="O40" s="101"/>
      <x:c r="P40" s="103" t="str">
        <x:f>IF(A40="","",N40*O40)</x:f>
      </x:c>
      <x:c r="Q40" s="132"/>
      <x:c r="R40" s="130"/>
      <x:c r="S40" s="130"/>
      <x:c r="T40" s="160"/>
      <x:c r="U40" s="15" t="str">
        <x:f>IF(A40="","",IF(S40="Yes","COMPLETE",IF(AND(T40&lt;&gt;"",T40&lt;TODAY()),"OVERDUE","PENDING")))</x:f>
      </x:c>
      <x:c r="V40" s="170"/>
    </x:row>
    <x:row r="41">
      <x:c r="A41" s="132"/>
      <x:c r="B41" s="130"/>
      <x:c r="C41" s="130"/>
      <x:c r="D41" s="130"/>
      <x:c r="E41" s="130"/>
      <x:c r="F41" s="130"/>
      <x:c r="G41" s="159"/>
      <x:c r="H41" s="159"/>
      <x:c r="I41" s="130"/>
      <x:c r="J41" s="130"/>
      <x:c r="K41" s="133"/>
      <x:c r="L41" s="133"/>
      <x:c r="M41" s="134"/>
      <x:c r="N41" s="103" t="str">
        <x:f>IF(A41="","",K41-L41-M41)</x:f>
      </x:c>
      <x:c r="O41" s="101"/>
      <x:c r="P41" s="103" t="str">
        <x:f>IF(A41="","",N41*O41)</x:f>
      </x:c>
      <x:c r="Q41" s="132"/>
      <x:c r="R41" s="130"/>
      <x:c r="S41" s="130"/>
      <x:c r="T41" s="160"/>
      <x:c r="U41" s="15" t="str">
        <x:f>IF(A41="","",IF(S41="Yes","COMPLETE",IF(AND(T41&lt;&gt;"",T41&lt;TODAY()),"OVERDUE","PENDING")))</x:f>
      </x:c>
      <x:c r="V41" s="170"/>
    </x:row>
    <x:row r="42">
      <x:c r="A42" s="132"/>
      <x:c r="B42" s="130"/>
      <x:c r="C42" s="130"/>
      <x:c r="D42" s="130"/>
      <x:c r="E42" s="130"/>
      <x:c r="F42" s="130"/>
      <x:c r="G42" s="159"/>
      <x:c r="H42" s="159"/>
      <x:c r="I42" s="130"/>
      <x:c r="J42" s="130"/>
      <x:c r="K42" s="133"/>
      <x:c r="L42" s="133"/>
      <x:c r="M42" s="134"/>
      <x:c r="N42" s="103" t="str">
        <x:f>IF(A42="","",K42-L42-M42)</x:f>
      </x:c>
      <x:c r="O42" s="101"/>
      <x:c r="P42" s="103" t="str">
        <x:f>IF(A42="","",N42*O42)</x:f>
      </x:c>
      <x:c r="Q42" s="132"/>
      <x:c r="R42" s="130"/>
      <x:c r="S42" s="130"/>
      <x:c r="T42" s="160"/>
      <x:c r="U42" s="15" t="str">
        <x:f>IF(A42="","",IF(S42="Yes","COMPLETE",IF(AND(T42&lt;&gt;"",T42&lt;TODAY()),"OVERDUE","PENDING")))</x:f>
      </x:c>
      <x:c r="V42" s="170"/>
    </x:row>
    <x:row r="43">
      <x:c r="A43" s="132"/>
      <x:c r="B43" s="130"/>
      <x:c r="C43" s="130"/>
      <x:c r="D43" s="130"/>
      <x:c r="E43" s="130"/>
      <x:c r="F43" s="130"/>
      <x:c r="G43" s="159"/>
      <x:c r="H43" s="159"/>
      <x:c r="I43" s="130"/>
      <x:c r="J43" s="130"/>
      <x:c r="K43" s="133"/>
      <x:c r="L43" s="133"/>
      <x:c r="M43" s="134"/>
      <x:c r="N43" s="103" t="str">
        <x:f>IF(A43="","",K43-L43-M43)</x:f>
      </x:c>
      <x:c r="O43" s="101"/>
      <x:c r="P43" s="103" t="str">
        <x:f>IF(A43="","",N43*O43)</x:f>
      </x:c>
      <x:c r="Q43" s="132"/>
      <x:c r="R43" s="130"/>
      <x:c r="S43" s="130"/>
      <x:c r="T43" s="160"/>
      <x:c r="U43" s="15" t="str">
        <x:f>IF(A43="","",IF(S43="Yes","COMPLETE",IF(AND(T43&lt;&gt;"",T43&lt;TODAY()),"OVERDUE","PENDING")))</x:f>
      </x:c>
      <x:c r="V43" s="170"/>
    </x:row>
    <x:row r="44">
      <x:c r="A44" s="132"/>
      <x:c r="B44" s="130"/>
      <x:c r="C44" s="130"/>
      <x:c r="D44" s="130"/>
      <x:c r="E44" s="130"/>
      <x:c r="F44" s="130"/>
      <x:c r="G44" s="159"/>
      <x:c r="H44" s="159"/>
      <x:c r="I44" s="130"/>
      <x:c r="J44" s="130"/>
      <x:c r="K44" s="133"/>
      <x:c r="L44" s="133"/>
      <x:c r="M44" s="134"/>
      <x:c r="N44" s="103" t="str">
        <x:f>IF(A44="","",K44-L44-M44)</x:f>
      </x:c>
      <x:c r="O44" s="101"/>
      <x:c r="P44" s="103" t="str">
        <x:f>IF(A44="","",N44*O44)</x:f>
      </x:c>
      <x:c r="Q44" s="132"/>
      <x:c r="R44" s="130"/>
      <x:c r="S44" s="130"/>
      <x:c r="T44" s="160"/>
      <x:c r="U44" s="15" t="str">
        <x:f>IF(A44="","",IF(S44="Yes","COMPLETE",IF(AND(T44&lt;&gt;"",T44&lt;TODAY()),"OVERDUE","PENDING")))</x:f>
      </x:c>
      <x:c r="V44" s="170"/>
    </x:row>
    <x:row r="45">
      <x:c r="A45" s="132"/>
      <x:c r="B45" s="130"/>
      <x:c r="C45" s="130"/>
      <x:c r="D45" s="130"/>
      <x:c r="E45" s="130"/>
      <x:c r="F45" s="130"/>
      <x:c r="G45" s="159"/>
      <x:c r="H45" s="159"/>
      <x:c r="I45" s="130"/>
      <x:c r="J45" s="130"/>
      <x:c r="K45" s="133"/>
      <x:c r="L45" s="133"/>
      <x:c r="M45" s="134"/>
      <x:c r="N45" s="103" t="str">
        <x:f>IF(A45="","",K45-L45-M45)</x:f>
      </x:c>
      <x:c r="O45" s="101"/>
      <x:c r="P45" s="103" t="str">
        <x:f>IF(A45="","",N45*O45)</x:f>
      </x:c>
      <x:c r="Q45" s="132"/>
      <x:c r="R45" s="130"/>
      <x:c r="S45" s="130"/>
      <x:c r="T45" s="160"/>
      <x:c r="U45" s="15" t="str">
        <x:f>IF(A45="","",IF(S45="Yes","COMPLETE",IF(AND(T45&lt;&gt;"",T45&lt;TODAY()),"OVERDUE","PENDING")))</x:f>
      </x:c>
      <x:c r="V45" s="170"/>
    </x:row>
    <x:row r="46">
      <x:c r="A46" s="132"/>
      <x:c r="B46" s="130"/>
      <x:c r="C46" s="130"/>
      <x:c r="D46" s="130"/>
      <x:c r="E46" s="130"/>
      <x:c r="F46" s="130"/>
      <x:c r="G46" s="159"/>
      <x:c r="H46" s="159"/>
      <x:c r="I46" s="130"/>
      <x:c r="J46" s="130"/>
      <x:c r="K46" s="133"/>
      <x:c r="L46" s="133"/>
      <x:c r="M46" s="134"/>
      <x:c r="N46" s="103" t="str">
        <x:f>IF(A46="","",K46-L46-M46)</x:f>
      </x:c>
      <x:c r="O46" s="101"/>
      <x:c r="P46" s="103" t="str">
        <x:f>IF(A46="","",N46*O46)</x:f>
      </x:c>
      <x:c r="Q46" s="132"/>
      <x:c r="R46" s="130"/>
      <x:c r="S46" s="130"/>
      <x:c r="T46" s="160"/>
      <x:c r="U46" s="15" t="str">
        <x:f>IF(A46="","",IF(S46="Yes","COMPLETE",IF(AND(T46&lt;&gt;"",T46&lt;TODAY()),"OVERDUE","PENDING")))</x:f>
      </x:c>
      <x:c r="V46" s="170"/>
    </x:row>
    <x:row r="47">
      <x:c r="A47" s="132"/>
      <x:c r="B47" s="130"/>
      <x:c r="C47" s="130"/>
      <x:c r="D47" s="130"/>
      <x:c r="E47" s="130"/>
      <x:c r="F47" s="130"/>
      <x:c r="G47" s="159"/>
      <x:c r="H47" s="159"/>
      <x:c r="I47" s="130"/>
      <x:c r="J47" s="130"/>
      <x:c r="K47" s="133"/>
      <x:c r="L47" s="133"/>
      <x:c r="M47" s="134"/>
      <x:c r="N47" s="103" t="str">
        <x:f>IF(A47="","",K47-L47-M47)</x:f>
      </x:c>
      <x:c r="O47" s="101"/>
      <x:c r="P47" s="103" t="str">
        <x:f>IF(A47="","",N47*O47)</x:f>
      </x:c>
      <x:c r="Q47" s="132"/>
      <x:c r="R47" s="130"/>
      <x:c r="S47" s="130"/>
      <x:c r="T47" s="160"/>
      <x:c r="U47" s="15" t="str">
        <x:f>IF(A47="","",IF(S47="Yes","COMPLETE",IF(AND(T47&lt;&gt;"",T47&lt;TODAY()),"OVERDUE","PENDING")))</x:f>
      </x:c>
      <x:c r="V47" s="170"/>
    </x:row>
    <x:row r="48">
      <x:c r="A48" s="132"/>
      <x:c r="B48" s="130"/>
      <x:c r="C48" s="130"/>
      <x:c r="D48" s="130"/>
      <x:c r="E48" s="130"/>
      <x:c r="F48" s="130"/>
      <x:c r="G48" s="159"/>
      <x:c r="H48" s="159"/>
      <x:c r="I48" s="130"/>
      <x:c r="J48" s="130"/>
      <x:c r="K48" s="133"/>
      <x:c r="L48" s="133"/>
      <x:c r="M48" s="134"/>
      <x:c r="N48" s="103" t="str">
        <x:f>IF(A48="","",K48-L48-M48)</x:f>
      </x:c>
      <x:c r="O48" s="101"/>
      <x:c r="P48" s="103" t="str">
        <x:f>IF(A48="","",N48*O48)</x:f>
      </x:c>
      <x:c r="Q48" s="132"/>
      <x:c r="R48" s="130"/>
      <x:c r="S48" s="130"/>
      <x:c r="T48" s="160"/>
      <x:c r="U48" s="15" t="str">
        <x:f>IF(A48="","",IF(S48="Yes","COMPLETE",IF(AND(T48&lt;&gt;"",T48&lt;TODAY()),"OVERDUE","PENDING")))</x:f>
      </x:c>
      <x:c r="V48" s="170"/>
    </x:row>
    <x:row r="49">
      <x:c r="A49" s="132"/>
      <x:c r="B49" s="130"/>
      <x:c r="C49" s="130"/>
      <x:c r="D49" s="130"/>
      <x:c r="E49" s="130"/>
      <x:c r="F49" s="130"/>
      <x:c r="G49" s="159"/>
      <x:c r="H49" s="159"/>
      <x:c r="I49" s="130"/>
      <x:c r="J49" s="130"/>
      <x:c r="K49" s="133"/>
      <x:c r="L49" s="133"/>
      <x:c r="M49" s="134"/>
      <x:c r="N49" s="103" t="str">
        <x:f>IF(A49="","",K49-L49-M49)</x:f>
      </x:c>
      <x:c r="O49" s="101"/>
      <x:c r="P49" s="103" t="str">
        <x:f>IF(A49="","",N49*O49)</x:f>
      </x:c>
      <x:c r="Q49" s="132"/>
      <x:c r="R49" s="130"/>
      <x:c r="S49" s="130"/>
      <x:c r="T49" s="160"/>
      <x:c r="U49" s="15" t="str">
        <x:f>IF(A49="","",IF(S49="Yes","COMPLETE",IF(AND(T49&lt;&gt;"",T49&lt;TODAY()),"OVERDUE","PENDING")))</x:f>
      </x:c>
      <x:c r="V49" s="170"/>
    </x:row>
    <x:row r="50">
      <x:c r="A50" s="132"/>
      <x:c r="B50" s="130"/>
      <x:c r="C50" s="130"/>
      <x:c r="D50" s="130"/>
      <x:c r="E50" s="130"/>
      <x:c r="F50" s="130"/>
      <x:c r="G50" s="159"/>
      <x:c r="H50" s="159"/>
      <x:c r="I50" s="130"/>
      <x:c r="J50" s="130"/>
      <x:c r="K50" s="133"/>
      <x:c r="L50" s="133"/>
      <x:c r="M50" s="134"/>
      <x:c r="N50" s="103" t="str">
        <x:f>IF(A50="","",K50-L50-M50)</x:f>
      </x:c>
      <x:c r="O50" s="101"/>
      <x:c r="P50" s="103" t="str">
        <x:f>IF(A50="","",N50*O50)</x:f>
      </x:c>
      <x:c r="Q50" s="132"/>
      <x:c r="R50" s="130"/>
      <x:c r="S50" s="130"/>
      <x:c r="T50" s="160"/>
      <x:c r="U50" s="15" t="str">
        <x:f>IF(A50="","",IF(S50="Yes","COMPLETE",IF(AND(T50&lt;&gt;"",T50&lt;TODAY()),"OVERDUE","PENDING")))</x:f>
      </x:c>
      <x:c r="V50" s="170"/>
    </x:row>
    <x:row r="51">
      <x:c r="A51" s="132"/>
      <x:c r="B51" s="130"/>
      <x:c r="C51" s="130"/>
      <x:c r="D51" s="130"/>
      <x:c r="E51" s="130"/>
      <x:c r="F51" s="130"/>
      <x:c r="G51" s="159"/>
      <x:c r="H51" s="159"/>
      <x:c r="I51" s="130"/>
      <x:c r="J51" s="130"/>
      <x:c r="K51" s="133"/>
      <x:c r="L51" s="133"/>
      <x:c r="M51" s="134"/>
      <x:c r="N51" s="103" t="str">
        <x:f>IF(A51="","",K51-L51-M51)</x:f>
      </x:c>
      <x:c r="O51" s="101"/>
      <x:c r="P51" s="103" t="str">
        <x:f>IF(A51="","",N51*O51)</x:f>
      </x:c>
      <x:c r="Q51" s="132"/>
      <x:c r="R51" s="130"/>
      <x:c r="S51" s="130"/>
      <x:c r="T51" s="160"/>
      <x:c r="U51" s="15" t="str">
        <x:f>IF(A51="","",IF(S51="Yes","COMPLETE",IF(AND(T51&lt;&gt;"",T51&lt;TODAY()),"OVERDUE","PENDING")))</x:f>
      </x:c>
      <x:c r="V51" s="170"/>
    </x:row>
    <x:row r="52">
      <x:c r="A52" s="132"/>
      <x:c r="B52" s="130"/>
      <x:c r="C52" s="130"/>
      <x:c r="D52" s="130"/>
      <x:c r="E52" s="130"/>
      <x:c r="F52" s="130"/>
      <x:c r="G52" s="159"/>
      <x:c r="H52" s="159"/>
      <x:c r="I52" s="130"/>
      <x:c r="J52" s="130"/>
      <x:c r="K52" s="133"/>
      <x:c r="L52" s="133"/>
      <x:c r="M52" s="134"/>
      <x:c r="N52" s="103" t="str">
        <x:f>IF(A52="","",K52-L52-M52)</x:f>
      </x:c>
      <x:c r="O52" s="101"/>
      <x:c r="P52" s="103" t="str">
        <x:f>IF(A52="","",N52*O52)</x:f>
      </x:c>
      <x:c r="Q52" s="132"/>
      <x:c r="R52" s="130"/>
      <x:c r="S52" s="130"/>
      <x:c r="T52" s="160"/>
      <x:c r="U52" s="15" t="str">
        <x:f>IF(A52="","",IF(S52="Yes","COMPLETE",IF(AND(T52&lt;&gt;"",T52&lt;TODAY()),"OVERDUE","PENDING")))</x:f>
      </x:c>
      <x:c r="V52" s="170"/>
    </x:row>
    <x:row r="53">
      <x:c r="A53" s="132"/>
      <x:c r="B53" s="130"/>
      <x:c r="C53" s="130"/>
      <x:c r="D53" s="130"/>
      <x:c r="E53" s="130"/>
      <x:c r="F53" s="130"/>
      <x:c r="G53" s="159"/>
      <x:c r="H53" s="159"/>
      <x:c r="I53" s="130"/>
      <x:c r="J53" s="130"/>
      <x:c r="K53" s="133"/>
      <x:c r="L53" s="133"/>
      <x:c r="M53" s="134"/>
      <x:c r="N53" s="103" t="str">
        <x:f>IF(A53="","",K53-L53-M53)</x:f>
      </x:c>
      <x:c r="O53" s="101"/>
      <x:c r="P53" s="103" t="str">
        <x:f>IF(A53="","",N53*O53)</x:f>
      </x:c>
      <x:c r="Q53" s="132"/>
      <x:c r="R53" s="130"/>
      <x:c r="S53" s="130"/>
      <x:c r="T53" s="160"/>
      <x:c r="U53" s="15" t="str">
        <x:f>IF(A53="","",IF(S53="Yes","COMPLETE",IF(AND(T53&lt;&gt;"",T53&lt;TODAY()),"OVERDUE","PENDING")))</x:f>
      </x:c>
      <x:c r="V53" s="170"/>
    </x:row>
    <x:row r="54">
      <x:c r="A54" s="132"/>
      <x:c r="B54" s="130"/>
      <x:c r="C54" s="130"/>
      <x:c r="D54" s="130"/>
      <x:c r="E54" s="130"/>
      <x:c r="F54" s="130"/>
      <x:c r="G54" s="159"/>
      <x:c r="H54" s="159"/>
      <x:c r="I54" s="130"/>
      <x:c r="J54" s="130"/>
      <x:c r="K54" s="133"/>
      <x:c r="L54" s="133"/>
      <x:c r="M54" s="134"/>
      <x:c r="N54" s="103" t="str">
        <x:f>IF(A54="","",K54-L54-M54)</x:f>
      </x:c>
      <x:c r="O54" s="101"/>
      <x:c r="P54" s="103" t="str">
        <x:f>IF(A54="","",N54*O54)</x:f>
      </x:c>
      <x:c r="Q54" s="132"/>
      <x:c r="R54" s="130"/>
      <x:c r="S54" s="130"/>
      <x:c r="T54" s="160"/>
      <x:c r="U54" s="15" t="str">
        <x:f>IF(A54="","",IF(S54="Yes","COMPLETE",IF(AND(T54&lt;&gt;"",T54&lt;TODAY()),"OVERDUE","PENDING")))</x:f>
      </x:c>
      <x:c r="V54" s="170"/>
    </x:row>
    <x:row r="55">
      <x:c r="A55" s="132"/>
      <x:c r="B55" s="130"/>
      <x:c r="C55" s="130"/>
      <x:c r="D55" s="130"/>
      <x:c r="E55" s="130"/>
      <x:c r="F55" s="130"/>
      <x:c r="G55" s="159"/>
      <x:c r="H55" s="159"/>
      <x:c r="I55" s="130"/>
      <x:c r="J55" s="130"/>
      <x:c r="K55" s="133"/>
      <x:c r="L55" s="133"/>
      <x:c r="M55" s="134"/>
      <x:c r="N55" s="103" t="str">
        <x:f>IF(A55="","",K55-L55-M55)</x:f>
      </x:c>
      <x:c r="O55" s="101"/>
      <x:c r="P55" s="103" t="str">
        <x:f>IF(A55="","",N55*O55)</x:f>
      </x:c>
      <x:c r="Q55" s="132"/>
      <x:c r="R55" s="130"/>
      <x:c r="S55" s="130"/>
      <x:c r="T55" s="160"/>
      <x:c r="U55" s="15" t="str">
        <x:f>IF(A55="","",IF(S55="Yes","COMPLETE",IF(AND(T55&lt;&gt;"",T55&lt;TODAY()),"OVERDUE","PENDING")))</x:f>
      </x:c>
      <x:c r="V55" s="170"/>
    </x:row>
    <x:row r="56">
      <x:c r="A56" s="132"/>
      <x:c r="B56" s="130"/>
      <x:c r="C56" s="130"/>
      <x:c r="D56" s="130"/>
      <x:c r="E56" s="130"/>
      <x:c r="F56" s="130"/>
      <x:c r="G56" s="159"/>
      <x:c r="H56" s="159"/>
      <x:c r="I56" s="130"/>
      <x:c r="J56" s="130"/>
      <x:c r="K56" s="133"/>
      <x:c r="L56" s="133"/>
      <x:c r="M56" s="134"/>
      <x:c r="N56" s="103" t="str">
        <x:f>IF(A56="","",K56-L56-M56)</x:f>
      </x:c>
      <x:c r="O56" s="101"/>
      <x:c r="P56" s="103" t="str">
        <x:f>IF(A56="","",N56*O56)</x:f>
      </x:c>
      <x:c r="Q56" s="132"/>
      <x:c r="R56" s="130"/>
      <x:c r="S56" s="130"/>
      <x:c r="T56" s="160"/>
      <x:c r="U56" s="15" t="str">
        <x:f>IF(A56="","",IF(S56="Yes","COMPLETE",IF(AND(T56&lt;&gt;"",T56&lt;TODAY()),"OVERDUE","PENDING")))</x:f>
      </x:c>
      <x:c r="V56" s="170"/>
    </x:row>
    <x:row r="57">
      <x:c r="A57" s="132"/>
      <x:c r="B57" s="130"/>
      <x:c r="C57" s="130"/>
      <x:c r="D57" s="130"/>
      <x:c r="E57" s="130"/>
      <x:c r="F57" s="130"/>
      <x:c r="G57" s="159"/>
      <x:c r="H57" s="159"/>
      <x:c r="I57" s="130"/>
      <x:c r="J57" s="130"/>
      <x:c r="K57" s="133"/>
      <x:c r="L57" s="133"/>
      <x:c r="M57" s="134"/>
      <x:c r="N57" s="103" t="str">
        <x:f>IF(A57="","",K57-L57-M57)</x:f>
      </x:c>
      <x:c r="O57" s="101"/>
      <x:c r="P57" s="103" t="str">
        <x:f>IF(A57="","",N57*O57)</x:f>
      </x:c>
      <x:c r="Q57" s="132"/>
      <x:c r="R57" s="130"/>
      <x:c r="S57" s="130"/>
      <x:c r="T57" s="160"/>
      <x:c r="U57" s="15" t="str">
        <x:f>IF(A57="","",IF(S57="Yes","COMPLETE",IF(AND(T57&lt;&gt;"",T57&lt;TODAY()),"OVERDUE","PENDING")))</x:f>
      </x:c>
      <x:c r="V57" s="170"/>
    </x:row>
    <x:row r="58">
      <x:c r="A58" s="132"/>
      <x:c r="B58" s="130"/>
      <x:c r="C58" s="130"/>
      <x:c r="D58" s="130"/>
      <x:c r="E58" s="130"/>
      <x:c r="F58" s="130"/>
      <x:c r="G58" s="159"/>
      <x:c r="H58" s="159"/>
      <x:c r="I58" s="130"/>
      <x:c r="J58" s="130"/>
      <x:c r="K58" s="133"/>
      <x:c r="L58" s="133"/>
      <x:c r="M58" s="134"/>
      <x:c r="N58" s="103" t="str">
        <x:f>IF(A58="","",K58-L58-M58)</x:f>
      </x:c>
      <x:c r="O58" s="101"/>
      <x:c r="P58" s="103" t="str">
        <x:f>IF(A58="","",N58*O58)</x:f>
      </x:c>
      <x:c r="Q58" s="132"/>
      <x:c r="R58" s="130"/>
      <x:c r="S58" s="130"/>
      <x:c r="T58" s="160"/>
      <x:c r="U58" s="15" t="str">
        <x:f>IF(A58="","",IF(S58="Yes","COMPLETE",IF(AND(T58&lt;&gt;"",T58&lt;TODAY()),"OVERDUE","PENDING")))</x:f>
      </x:c>
      <x:c r="V58" s="170"/>
    </x:row>
    <x:row r="59">
      <x:c r="A59" s="132"/>
      <x:c r="B59" s="130"/>
      <x:c r="C59" s="130"/>
      <x:c r="D59" s="130"/>
      <x:c r="E59" s="130"/>
      <x:c r="F59" s="130"/>
      <x:c r="G59" s="159"/>
      <x:c r="H59" s="159"/>
      <x:c r="I59" s="130"/>
      <x:c r="J59" s="130"/>
      <x:c r="K59" s="133"/>
      <x:c r="L59" s="133"/>
      <x:c r="M59" s="134"/>
      <x:c r="N59" s="103" t="str">
        <x:f>IF(A59="","",K59-L59-M59)</x:f>
      </x:c>
      <x:c r="O59" s="101"/>
      <x:c r="P59" s="103" t="str">
        <x:f>IF(A59="","",N59*O59)</x:f>
      </x:c>
      <x:c r="Q59" s="132"/>
      <x:c r="R59" s="130"/>
      <x:c r="S59" s="130"/>
      <x:c r="T59" s="160"/>
      <x:c r="U59" s="15" t="str">
        <x:f>IF(A59="","",IF(S59="Yes","COMPLETE",IF(AND(T59&lt;&gt;"",T59&lt;TODAY()),"OVERDUE","PENDING")))</x:f>
      </x:c>
      <x:c r="V59" s="170"/>
    </x:row>
    <x:row r="60">
      <x:c r="A60" s="132"/>
      <x:c r="B60" s="130"/>
      <x:c r="C60" s="130"/>
      <x:c r="D60" s="130"/>
      <x:c r="E60" s="130"/>
      <x:c r="F60" s="130"/>
      <x:c r="G60" s="159"/>
      <x:c r="H60" s="159"/>
      <x:c r="I60" s="130"/>
      <x:c r="J60" s="130"/>
      <x:c r="K60" s="133"/>
      <x:c r="L60" s="133"/>
      <x:c r="M60" s="134"/>
      <x:c r="N60" s="103" t="str">
        <x:f>IF(A60="","",K60-L60-M60)</x:f>
      </x:c>
      <x:c r="O60" s="101"/>
      <x:c r="P60" s="103" t="str">
        <x:f>IF(A60="","",N60*O60)</x:f>
      </x:c>
      <x:c r="Q60" s="132"/>
      <x:c r="R60" s="130"/>
      <x:c r="S60" s="130"/>
      <x:c r="T60" s="160"/>
      <x:c r="U60" s="15" t="str">
        <x:f>IF(A60="","",IF(S60="Yes","COMPLETE",IF(AND(T60&lt;&gt;"",T60&lt;TODAY()),"OVERDUE","PENDING")))</x:f>
      </x:c>
      <x:c r="V60" s="170"/>
    </x:row>
    <x:row r="61">
      <x:c r="A61" s="132"/>
      <x:c r="B61" s="130"/>
      <x:c r="C61" s="130"/>
      <x:c r="D61" s="130"/>
      <x:c r="E61" s="130"/>
      <x:c r="F61" s="130"/>
      <x:c r="G61" s="159"/>
      <x:c r="H61" s="159"/>
      <x:c r="I61" s="130"/>
      <x:c r="J61" s="130"/>
      <x:c r="K61" s="133"/>
      <x:c r="L61" s="133"/>
      <x:c r="M61" s="134"/>
      <x:c r="N61" s="103" t="str">
        <x:f>IF(A61="","",K61-L61-M61)</x:f>
      </x:c>
      <x:c r="O61" s="101"/>
      <x:c r="P61" s="103" t="str">
        <x:f>IF(A61="","",N61*O61)</x:f>
      </x:c>
      <x:c r="Q61" s="132"/>
      <x:c r="R61" s="130"/>
      <x:c r="S61" s="130"/>
      <x:c r="T61" s="160"/>
      <x:c r="U61" s="15" t="str">
        <x:f>IF(A61="","",IF(S61="Yes","COMPLETE",IF(AND(T61&lt;&gt;"",T61&lt;TODAY()),"OVERDUE","PENDING")))</x:f>
      </x:c>
      <x:c r="V61" s="170"/>
    </x:row>
    <x:row r="62">
      <x:c r="A62" s="132"/>
      <x:c r="B62" s="130"/>
      <x:c r="C62" s="130"/>
      <x:c r="D62" s="130"/>
      <x:c r="E62" s="130"/>
      <x:c r="F62" s="130"/>
      <x:c r="G62" s="159"/>
      <x:c r="H62" s="159"/>
      <x:c r="I62" s="130"/>
      <x:c r="J62" s="130"/>
      <x:c r="K62" s="133"/>
      <x:c r="L62" s="133"/>
      <x:c r="M62" s="134"/>
      <x:c r="N62" s="103" t="str">
        <x:f>IF(A62="","",K62-L62-M62)</x:f>
      </x:c>
      <x:c r="O62" s="101"/>
      <x:c r="P62" s="103" t="str">
        <x:f>IF(A62="","",N62*O62)</x:f>
      </x:c>
      <x:c r="Q62" s="132"/>
      <x:c r="R62" s="130"/>
      <x:c r="S62" s="130"/>
      <x:c r="T62" s="160"/>
      <x:c r="U62" s="15" t="str">
        <x:f>IF(A62="","",IF(S62="Yes","COMPLETE",IF(AND(T62&lt;&gt;"",T62&lt;TODAY()),"OVERDUE","PENDING")))</x:f>
      </x:c>
      <x:c r="V62" s="170"/>
    </x:row>
    <x:row r="63">
      <x:c r="A63" s="132"/>
      <x:c r="B63" s="130"/>
      <x:c r="C63" s="130"/>
      <x:c r="D63" s="130"/>
      <x:c r="E63" s="130"/>
      <x:c r="F63" s="130"/>
      <x:c r="G63" s="159"/>
      <x:c r="H63" s="159"/>
      <x:c r="I63" s="130"/>
      <x:c r="J63" s="130"/>
      <x:c r="K63" s="133"/>
      <x:c r="L63" s="133"/>
      <x:c r="M63" s="134"/>
      <x:c r="N63" s="103" t="str">
        <x:f>IF(A63="","",K63-L63-M63)</x:f>
      </x:c>
      <x:c r="O63" s="101"/>
      <x:c r="P63" s="103" t="str">
        <x:f>IF(A63="","",N63*O63)</x:f>
      </x:c>
      <x:c r="Q63" s="132"/>
      <x:c r="R63" s="130"/>
      <x:c r="S63" s="130"/>
      <x:c r="T63" s="160"/>
      <x:c r="U63" s="15" t="str">
        <x:f>IF(A63="","",IF(S63="Yes","COMPLETE",IF(AND(T63&lt;&gt;"",T63&lt;TODAY()),"OVERDUE","PENDING")))</x:f>
      </x:c>
      <x:c r="V63" s="170"/>
    </x:row>
    <x:row r="64">
      <x:c r="A64" s="132"/>
      <x:c r="B64" s="130"/>
      <x:c r="C64" s="130"/>
      <x:c r="D64" s="130"/>
      <x:c r="E64" s="130"/>
      <x:c r="F64" s="130"/>
      <x:c r="G64" s="159"/>
      <x:c r="H64" s="159"/>
      <x:c r="I64" s="130"/>
      <x:c r="J64" s="130"/>
      <x:c r="K64" s="133"/>
      <x:c r="L64" s="133"/>
      <x:c r="M64" s="134"/>
      <x:c r="N64" s="103" t="str">
        <x:f>IF(A64="","",K64-L64-M64)</x:f>
      </x:c>
      <x:c r="O64" s="101"/>
      <x:c r="P64" s="103" t="str">
        <x:f>IF(A64="","",N64*O64)</x:f>
      </x:c>
      <x:c r="Q64" s="132"/>
      <x:c r="R64" s="130"/>
      <x:c r="S64" s="130"/>
      <x:c r="T64" s="160"/>
      <x:c r="U64" s="15" t="str">
        <x:f>IF(A64="","",IF(S64="Yes","COMPLETE",IF(AND(T64&lt;&gt;"",T64&lt;TODAY()),"OVERDUE","PENDING")))</x:f>
      </x:c>
      <x:c r="V64" s="170"/>
    </x:row>
    <x:row r="65">
      <x:c r="A65" s="132"/>
      <x:c r="B65" s="130"/>
      <x:c r="C65" s="130"/>
      <x:c r="D65" s="130"/>
      <x:c r="E65" s="130"/>
      <x:c r="F65" s="130"/>
      <x:c r="G65" s="159"/>
      <x:c r="H65" s="159"/>
      <x:c r="I65" s="130"/>
      <x:c r="J65" s="130"/>
      <x:c r="K65" s="133"/>
      <x:c r="L65" s="133"/>
      <x:c r="M65" s="134"/>
      <x:c r="N65" s="103" t="str">
        <x:f>IF(A65="","",K65-L65-M65)</x:f>
      </x:c>
      <x:c r="O65" s="101"/>
      <x:c r="P65" s="103" t="str">
        <x:f>IF(A65="","",N65*O65)</x:f>
      </x:c>
      <x:c r="Q65" s="132"/>
      <x:c r="R65" s="130"/>
      <x:c r="S65" s="130"/>
      <x:c r="T65" s="160"/>
      <x:c r="U65" s="15" t="str">
        <x:f>IF(A65="","",IF(S65="Yes","COMPLETE",IF(AND(T65&lt;&gt;"",T65&lt;TODAY()),"OVERDUE","PENDING")))</x:f>
      </x:c>
      <x:c r="V65" s="170"/>
    </x:row>
    <x:row r="66">
      <x:c r="A66" s="132"/>
      <x:c r="B66" s="130"/>
      <x:c r="C66" s="130"/>
      <x:c r="D66" s="130"/>
      <x:c r="E66" s="130"/>
      <x:c r="F66" s="130"/>
      <x:c r="G66" s="159"/>
      <x:c r="H66" s="159"/>
      <x:c r="I66" s="130"/>
      <x:c r="J66" s="130"/>
      <x:c r="K66" s="133"/>
      <x:c r="L66" s="133"/>
      <x:c r="M66" s="134"/>
      <x:c r="N66" s="103" t="str">
        <x:f>IF(A66="","",K66-L66-M66)</x:f>
      </x:c>
      <x:c r="O66" s="101"/>
      <x:c r="P66" s="103" t="str">
        <x:f>IF(A66="","",N66*O66)</x:f>
      </x:c>
      <x:c r="Q66" s="132"/>
      <x:c r="R66" s="130"/>
      <x:c r="S66" s="130"/>
      <x:c r="T66" s="160"/>
      <x:c r="U66" s="15" t="str">
        <x:f>IF(A66="","",IF(S66="Yes","COMPLETE",IF(AND(T66&lt;&gt;"",T66&lt;TODAY()),"OVERDUE","PENDING")))</x:f>
      </x:c>
      <x:c r="V66" s="170"/>
    </x:row>
    <x:row r="67">
      <x:c r="A67" s="132"/>
      <x:c r="B67" s="130"/>
      <x:c r="C67" s="130"/>
      <x:c r="D67" s="130"/>
      <x:c r="E67" s="130"/>
      <x:c r="F67" s="130"/>
      <x:c r="G67" s="159"/>
      <x:c r="H67" s="159"/>
      <x:c r="I67" s="130"/>
      <x:c r="J67" s="130"/>
      <x:c r="K67" s="133"/>
      <x:c r="L67" s="133"/>
      <x:c r="M67" s="134"/>
      <x:c r="N67" s="103" t="str">
        <x:f>IF(A67="","",K67-L67-M67)</x:f>
      </x:c>
      <x:c r="O67" s="101"/>
      <x:c r="P67" s="103" t="str">
        <x:f>IF(A67="","",N67*O67)</x:f>
      </x:c>
      <x:c r="Q67" s="132"/>
      <x:c r="R67" s="130"/>
      <x:c r="S67" s="130"/>
      <x:c r="T67" s="160"/>
      <x:c r="U67" s="15" t="str">
        <x:f>IF(A67="","",IF(S67="Yes","COMPLETE",IF(AND(T67&lt;&gt;"",T67&lt;TODAY()),"OVERDUE","PENDING")))</x:f>
      </x:c>
      <x:c r="V67" s="170"/>
    </x:row>
    <x:row r="68">
      <x:c r="A68" s="132"/>
      <x:c r="B68" s="130"/>
      <x:c r="C68" s="130"/>
      <x:c r="D68" s="130"/>
      <x:c r="E68" s="130"/>
      <x:c r="F68" s="130"/>
      <x:c r="G68" s="159"/>
      <x:c r="H68" s="159"/>
      <x:c r="I68" s="130"/>
      <x:c r="J68" s="130"/>
      <x:c r="K68" s="133"/>
      <x:c r="L68" s="133"/>
      <x:c r="M68" s="134"/>
      <x:c r="N68" s="103" t="str">
        <x:f>IF(A68="","",K68-L68-M68)</x:f>
      </x:c>
      <x:c r="O68" s="101"/>
      <x:c r="P68" s="103" t="str">
        <x:f>IF(A68="","",N68*O68)</x:f>
      </x:c>
      <x:c r="Q68" s="132"/>
      <x:c r="R68" s="130"/>
      <x:c r="S68" s="130"/>
      <x:c r="T68" s="160"/>
      <x:c r="U68" s="15" t="str">
        <x:f>IF(A68="","",IF(S68="Yes","COMPLETE",IF(AND(T68&lt;&gt;"",T68&lt;TODAY()),"OVERDUE","PENDING")))</x:f>
      </x:c>
      <x:c r="V68" s="170"/>
    </x:row>
    <x:row r="69">
      <x:c r="A69" s="132"/>
      <x:c r="B69" s="130"/>
      <x:c r="C69" s="130"/>
      <x:c r="D69" s="130"/>
      <x:c r="E69" s="130"/>
      <x:c r="F69" s="130"/>
      <x:c r="G69" s="159"/>
      <x:c r="H69" s="159"/>
      <x:c r="I69" s="130"/>
      <x:c r="J69" s="130"/>
      <x:c r="K69" s="133"/>
      <x:c r="L69" s="133"/>
      <x:c r="M69" s="134"/>
      <x:c r="N69" s="103" t="str">
        <x:f>IF(A69="","",K69-L69-M69)</x:f>
      </x:c>
      <x:c r="O69" s="101"/>
      <x:c r="P69" s="103" t="str">
        <x:f>IF(A69="","",N69*O69)</x:f>
      </x:c>
      <x:c r="Q69" s="132"/>
      <x:c r="R69" s="130"/>
      <x:c r="S69" s="130"/>
      <x:c r="T69" s="160"/>
      <x:c r="U69" s="15" t="str">
        <x:f>IF(A69="","",IF(S69="Yes","COMPLETE",IF(AND(T69&lt;&gt;"",T69&lt;TODAY()),"OVERDUE","PENDING")))</x:f>
      </x:c>
      <x:c r="V69" s="170"/>
    </x:row>
    <x:row r="70">
      <x:c r="A70" s="132"/>
      <x:c r="B70" s="130"/>
      <x:c r="C70" s="130"/>
      <x:c r="D70" s="130"/>
      <x:c r="E70" s="130"/>
      <x:c r="F70" s="130"/>
      <x:c r="G70" s="159"/>
      <x:c r="H70" s="159"/>
      <x:c r="I70" s="130"/>
      <x:c r="J70" s="130"/>
      <x:c r="K70" s="133"/>
      <x:c r="L70" s="133"/>
      <x:c r="M70" s="134"/>
      <x:c r="N70" s="103" t="str">
        <x:f>IF(A70="","",K70-L70-M70)</x:f>
      </x:c>
      <x:c r="O70" s="101"/>
      <x:c r="P70" s="103" t="str">
        <x:f>IF(A70="","",N70*O70)</x:f>
      </x:c>
      <x:c r="Q70" s="132"/>
      <x:c r="R70" s="130"/>
      <x:c r="S70" s="130"/>
      <x:c r="T70" s="160"/>
      <x:c r="U70" s="15" t="str">
        <x:f>IF(A70="","",IF(S70="Yes","COMPLETE",IF(AND(T70&lt;&gt;"",T70&lt;TODAY()),"OVERDUE","PENDING")))</x:f>
      </x:c>
      <x:c r="V70" s="170"/>
    </x:row>
    <x:row r="71">
      <x:c r="A71" s="132"/>
      <x:c r="B71" s="130"/>
      <x:c r="C71" s="130"/>
      <x:c r="D71" s="130"/>
      <x:c r="E71" s="130"/>
      <x:c r="F71" s="130"/>
      <x:c r="G71" s="159"/>
      <x:c r="H71" s="159"/>
      <x:c r="I71" s="130"/>
      <x:c r="J71" s="130"/>
      <x:c r="K71" s="133"/>
      <x:c r="L71" s="133"/>
      <x:c r="M71" s="134"/>
      <x:c r="N71" s="103" t="str">
        <x:f>IF(A71="","",K71-L71-M71)</x:f>
      </x:c>
      <x:c r="O71" s="101"/>
      <x:c r="P71" s="103" t="str">
        <x:f>IF(A71="","",N71*O71)</x:f>
      </x:c>
      <x:c r="Q71" s="132"/>
      <x:c r="R71" s="130"/>
      <x:c r="S71" s="130"/>
      <x:c r="T71" s="160"/>
      <x:c r="U71" s="15" t="str">
        <x:f>IF(A71="","",IF(S71="Yes","COMPLETE",IF(AND(T71&lt;&gt;"",T71&lt;TODAY()),"OVERDUE","PENDING")))</x:f>
      </x:c>
      <x:c r="V71" s="170"/>
    </x:row>
    <x:row r="72">
      <x:c r="A72" s="132"/>
      <x:c r="B72" s="130"/>
      <x:c r="C72" s="130"/>
      <x:c r="D72" s="130"/>
      <x:c r="E72" s="130"/>
      <x:c r="F72" s="130"/>
      <x:c r="G72" s="159"/>
      <x:c r="H72" s="159"/>
      <x:c r="I72" s="130"/>
      <x:c r="J72" s="130"/>
      <x:c r="K72" s="133"/>
      <x:c r="L72" s="133"/>
      <x:c r="M72" s="134"/>
      <x:c r="N72" s="103" t="str">
        <x:f>IF(A72="","",K72-L72-M72)</x:f>
      </x:c>
      <x:c r="O72" s="101"/>
      <x:c r="P72" s="103" t="str">
        <x:f>IF(A72="","",N72*O72)</x:f>
      </x:c>
      <x:c r="Q72" s="132"/>
      <x:c r="R72" s="130"/>
      <x:c r="S72" s="130"/>
      <x:c r="T72" s="160"/>
      <x:c r="U72" s="15" t="str">
        <x:f>IF(A72="","",IF(S72="Yes","COMPLETE",IF(AND(T72&lt;&gt;"",T72&lt;TODAY()),"OVERDUE","PENDING")))</x:f>
      </x:c>
      <x:c r="V72" s="170"/>
    </x:row>
    <x:row r="73">
      <x:c r="A73" s="132"/>
      <x:c r="B73" s="130"/>
      <x:c r="C73" s="130"/>
      <x:c r="D73" s="130"/>
      <x:c r="E73" s="130"/>
      <x:c r="F73" s="130"/>
      <x:c r="G73" s="159"/>
      <x:c r="H73" s="159"/>
      <x:c r="I73" s="130"/>
      <x:c r="J73" s="130"/>
      <x:c r="K73" s="133"/>
      <x:c r="L73" s="133"/>
      <x:c r="M73" s="134"/>
      <x:c r="N73" s="103" t="str">
        <x:f>IF(A73="","",K73-L73-M73)</x:f>
      </x:c>
      <x:c r="O73" s="101"/>
      <x:c r="P73" s="103" t="str">
        <x:f>IF(A73="","",N73*O73)</x:f>
      </x:c>
      <x:c r="Q73" s="132"/>
      <x:c r="R73" s="130"/>
      <x:c r="S73" s="130"/>
      <x:c r="T73" s="160"/>
      <x:c r="U73" s="15" t="str">
        <x:f>IF(A73="","",IF(S73="Yes","COMPLETE",IF(AND(T73&lt;&gt;"",T73&lt;TODAY()),"OVERDUE","PENDING")))</x:f>
      </x:c>
      <x:c r="V73" s="170"/>
    </x:row>
    <x:row r="74">
      <x:c r="A74" s="132"/>
      <x:c r="B74" s="130"/>
      <x:c r="C74" s="130"/>
      <x:c r="D74" s="130"/>
      <x:c r="E74" s="130"/>
      <x:c r="F74" s="130"/>
      <x:c r="G74" s="159"/>
      <x:c r="H74" s="159"/>
      <x:c r="I74" s="130"/>
      <x:c r="J74" s="130"/>
      <x:c r="K74" s="133"/>
      <x:c r="L74" s="133"/>
      <x:c r="M74" s="134"/>
      <x:c r="N74" s="103" t="str">
        <x:f>IF(A74="","",K74-L74-M74)</x:f>
      </x:c>
      <x:c r="O74" s="101"/>
      <x:c r="P74" s="103" t="str">
        <x:f>IF(A74="","",N74*O74)</x:f>
      </x:c>
      <x:c r="Q74" s="132"/>
      <x:c r="R74" s="130"/>
      <x:c r="S74" s="130"/>
      <x:c r="T74" s="160"/>
      <x:c r="U74" s="15" t="str">
        <x:f>IF(A74="","",IF(S74="Yes","COMPLETE",IF(AND(T74&lt;&gt;"",T74&lt;TODAY()),"OVERDUE","PENDING")))</x:f>
      </x:c>
      <x:c r="V74" s="170"/>
    </x:row>
    <x:row r="75">
      <x:c r="A75" s="132"/>
      <x:c r="B75" s="130"/>
      <x:c r="C75" s="130"/>
      <x:c r="D75" s="130"/>
      <x:c r="E75" s="130"/>
      <x:c r="F75" s="130"/>
      <x:c r="G75" s="159"/>
      <x:c r="H75" s="159"/>
      <x:c r="I75" s="130"/>
      <x:c r="J75" s="130"/>
      <x:c r="K75" s="133"/>
      <x:c r="L75" s="133"/>
      <x:c r="M75" s="134"/>
      <x:c r="N75" s="103" t="str">
        <x:f>IF(A75="","",K75-L75-M75)</x:f>
      </x:c>
      <x:c r="O75" s="101"/>
      <x:c r="P75" s="103" t="str">
        <x:f>IF(A75="","",N75*O75)</x:f>
      </x:c>
      <x:c r="Q75" s="132"/>
      <x:c r="R75" s="130"/>
      <x:c r="S75" s="130"/>
      <x:c r="T75" s="160"/>
      <x:c r="U75" s="15" t="str">
        <x:f>IF(A75="","",IF(S75="Yes","COMPLETE",IF(AND(T75&lt;&gt;"",T75&lt;TODAY()),"OVERDUE","PENDING")))</x:f>
      </x:c>
      <x:c r="V75" s="170"/>
    </x:row>
    <x:row r="76">
      <x:c r="A76" s="132"/>
      <x:c r="B76" s="130"/>
      <x:c r="C76" s="130"/>
      <x:c r="D76" s="130"/>
      <x:c r="E76" s="130"/>
      <x:c r="F76" s="130"/>
      <x:c r="G76" s="159"/>
      <x:c r="H76" s="159"/>
      <x:c r="I76" s="130"/>
      <x:c r="J76" s="130"/>
      <x:c r="K76" s="133"/>
      <x:c r="L76" s="133"/>
      <x:c r="M76" s="134"/>
      <x:c r="N76" s="103" t="str">
        <x:f>IF(A76="","",K76-L76-M76)</x:f>
      </x:c>
      <x:c r="O76" s="101"/>
      <x:c r="P76" s="103" t="str">
        <x:f>IF(A76="","",N76*O76)</x:f>
      </x:c>
      <x:c r="Q76" s="132"/>
      <x:c r="R76" s="130"/>
      <x:c r="S76" s="130"/>
      <x:c r="T76" s="160"/>
      <x:c r="U76" s="15" t="str">
        <x:f>IF(A76="","",IF(S76="Yes","COMPLETE",IF(AND(T76&lt;&gt;"",T76&lt;TODAY()),"OVERDUE","PENDING")))</x:f>
      </x:c>
      <x:c r="V76" s="170"/>
    </x:row>
    <x:row r="77">
      <x:c r="A77" s="132"/>
      <x:c r="B77" s="130"/>
      <x:c r="C77" s="130"/>
      <x:c r="D77" s="130"/>
      <x:c r="E77" s="130"/>
      <x:c r="F77" s="130"/>
      <x:c r="G77" s="159"/>
      <x:c r="H77" s="159"/>
      <x:c r="I77" s="130"/>
      <x:c r="J77" s="130"/>
      <x:c r="K77" s="133"/>
      <x:c r="L77" s="133"/>
      <x:c r="M77" s="134"/>
      <x:c r="N77" s="103" t="str">
        <x:f>IF(A77="","",K77-L77-M77)</x:f>
      </x:c>
      <x:c r="O77" s="101"/>
      <x:c r="P77" s="103" t="str">
        <x:f>IF(A77="","",N77*O77)</x:f>
      </x:c>
      <x:c r="Q77" s="132"/>
      <x:c r="R77" s="130"/>
      <x:c r="S77" s="130"/>
      <x:c r="T77" s="160"/>
      <x:c r="U77" s="15" t="str">
        <x:f>IF(A77="","",IF(S77="Yes","COMPLETE",IF(AND(T77&lt;&gt;"",T77&lt;TODAY()),"OVERDUE","PENDING")))</x:f>
      </x:c>
      <x:c r="V77" s="170"/>
    </x:row>
    <x:row r="78">
      <x:c r="A78" s="132"/>
      <x:c r="B78" s="130"/>
      <x:c r="C78" s="130"/>
      <x:c r="D78" s="130"/>
      <x:c r="E78" s="130"/>
      <x:c r="F78" s="130"/>
      <x:c r="G78" s="159"/>
      <x:c r="H78" s="159"/>
      <x:c r="I78" s="130"/>
      <x:c r="J78" s="130"/>
      <x:c r="K78" s="133"/>
      <x:c r="L78" s="133"/>
      <x:c r="M78" s="134"/>
      <x:c r="N78" s="103" t="str">
        <x:f>IF(A78="","",K78-L78-M78)</x:f>
      </x:c>
      <x:c r="O78" s="101"/>
      <x:c r="P78" s="103" t="str">
        <x:f>IF(A78="","",N78*O78)</x:f>
      </x:c>
      <x:c r="Q78" s="132"/>
      <x:c r="R78" s="130"/>
      <x:c r="S78" s="130"/>
      <x:c r="T78" s="160"/>
      <x:c r="U78" s="15" t="str">
        <x:f>IF(A78="","",IF(S78="Yes","COMPLETE",IF(AND(T78&lt;&gt;"",T78&lt;TODAY()),"OVERDUE","PENDING")))</x:f>
      </x:c>
      <x:c r="V78" s="170"/>
    </x:row>
    <x:row r="79">
      <x:c r="A79" s="132"/>
      <x:c r="B79" s="130"/>
      <x:c r="C79" s="130"/>
      <x:c r="D79" s="130"/>
      <x:c r="E79" s="130"/>
      <x:c r="F79" s="130"/>
      <x:c r="G79" s="159"/>
      <x:c r="H79" s="159"/>
      <x:c r="I79" s="130"/>
      <x:c r="J79" s="130"/>
      <x:c r="K79" s="133"/>
      <x:c r="L79" s="133"/>
      <x:c r="M79" s="134"/>
      <x:c r="N79" s="103" t="str">
        <x:f>IF(A79="","",K79-L79-M79)</x:f>
      </x:c>
      <x:c r="O79" s="101"/>
      <x:c r="P79" s="103" t="str">
        <x:f>IF(A79="","",N79*O79)</x:f>
      </x:c>
      <x:c r="Q79" s="132"/>
      <x:c r="R79" s="130"/>
      <x:c r="S79" s="130"/>
      <x:c r="T79" s="160"/>
      <x:c r="U79" s="15" t="str">
        <x:f>IF(A79="","",IF(S79="Yes","COMPLETE",IF(AND(T79&lt;&gt;"",T79&lt;TODAY()),"OVERDUE","PENDING")))</x:f>
      </x:c>
      <x:c r="V79" s="170"/>
    </x:row>
    <x:row r="80">
      <x:c r="A80" s="132"/>
      <x:c r="B80" s="130"/>
      <x:c r="C80" s="130"/>
      <x:c r="D80" s="130"/>
      <x:c r="E80" s="130"/>
      <x:c r="F80" s="130"/>
      <x:c r="G80" s="159"/>
      <x:c r="H80" s="159"/>
      <x:c r="I80" s="130"/>
      <x:c r="J80" s="130"/>
      <x:c r="K80" s="133"/>
      <x:c r="L80" s="133"/>
      <x:c r="M80" s="134"/>
      <x:c r="N80" s="103" t="str">
        <x:f>IF(A80="","",K80-L80-M80)</x:f>
      </x:c>
      <x:c r="O80" s="101"/>
      <x:c r="P80" s="103" t="str">
        <x:f>IF(A80="","",N80*O80)</x:f>
      </x:c>
      <x:c r="Q80" s="132"/>
      <x:c r="R80" s="130"/>
      <x:c r="S80" s="130"/>
      <x:c r="T80" s="160"/>
      <x:c r="U80" s="15" t="str">
        <x:f>IF(A80="","",IF(S80="Yes","COMPLETE",IF(AND(T80&lt;&gt;"",T80&lt;TODAY()),"OVERDUE","PENDING")))</x:f>
      </x:c>
      <x:c r="V80" s="170"/>
    </x:row>
    <x:row r="81">
      <x:c r="A81" s="132"/>
      <x:c r="B81" s="130"/>
      <x:c r="C81" s="130"/>
      <x:c r="D81" s="130"/>
      <x:c r="E81" s="130"/>
      <x:c r="F81" s="130"/>
      <x:c r="G81" s="159"/>
      <x:c r="H81" s="159"/>
      <x:c r="I81" s="130"/>
      <x:c r="J81" s="130"/>
      <x:c r="K81" s="133"/>
      <x:c r="L81" s="133"/>
      <x:c r="M81" s="134"/>
      <x:c r="N81" s="103" t="str">
        <x:f>IF(A81="","",K81-L81-M81)</x:f>
      </x:c>
      <x:c r="O81" s="101"/>
      <x:c r="P81" s="103" t="str">
        <x:f>IF(A81="","",N81*O81)</x:f>
      </x:c>
      <x:c r="Q81" s="132"/>
      <x:c r="R81" s="130"/>
      <x:c r="S81" s="130"/>
      <x:c r="T81" s="160"/>
      <x:c r="U81" s="15" t="str">
        <x:f>IF(A81="","",IF(S81="Yes","COMPLETE",IF(AND(T81&lt;&gt;"",T81&lt;TODAY()),"OVERDUE","PENDING")))</x:f>
      </x:c>
      <x:c r="V81" s="170"/>
    </x:row>
    <x:row r="82">
      <x:c r="A82" s="132"/>
      <x:c r="B82" s="130"/>
      <x:c r="C82" s="130"/>
      <x:c r="D82" s="130"/>
      <x:c r="E82" s="130"/>
      <x:c r="F82" s="130"/>
      <x:c r="G82" s="159"/>
      <x:c r="H82" s="159"/>
      <x:c r="I82" s="130"/>
      <x:c r="J82" s="130"/>
      <x:c r="K82" s="133"/>
      <x:c r="L82" s="133"/>
      <x:c r="M82" s="134"/>
      <x:c r="N82" s="103" t="str">
        <x:f>IF(A82="","",K82-L82-M82)</x:f>
      </x:c>
      <x:c r="O82" s="101"/>
      <x:c r="P82" s="103" t="str">
        <x:f>IF(A82="","",N82*O82)</x:f>
      </x:c>
      <x:c r="Q82" s="132"/>
      <x:c r="R82" s="130"/>
      <x:c r="S82" s="130"/>
      <x:c r="T82" s="160"/>
      <x:c r="U82" s="15" t="str">
        <x:f>IF(A82="","",IF(S82="Yes","COMPLETE",IF(AND(T82&lt;&gt;"",T82&lt;TODAY()),"OVERDUE","PENDING")))</x:f>
      </x:c>
      <x:c r="V82" s="170"/>
    </x:row>
    <x:row r="83">
      <x:c r="A83" s="132"/>
      <x:c r="B83" s="130"/>
      <x:c r="C83" s="130"/>
      <x:c r="D83" s="130"/>
      <x:c r="E83" s="130"/>
      <x:c r="F83" s="130"/>
      <x:c r="G83" s="159"/>
      <x:c r="H83" s="159"/>
      <x:c r="I83" s="130"/>
      <x:c r="J83" s="130"/>
      <x:c r="K83" s="133"/>
      <x:c r="L83" s="133"/>
      <x:c r="M83" s="134"/>
      <x:c r="N83" s="103" t="str">
        <x:f>IF(A83="","",K83-L83-M83)</x:f>
      </x:c>
      <x:c r="O83" s="101"/>
      <x:c r="P83" s="103" t="str">
        <x:f>IF(A83="","",N83*O83)</x:f>
      </x:c>
      <x:c r="Q83" s="132"/>
      <x:c r="R83" s="130"/>
      <x:c r="S83" s="130"/>
      <x:c r="T83" s="160"/>
      <x:c r="U83" s="15" t="str">
        <x:f>IF(A83="","",IF(S83="Yes","COMPLETE",IF(AND(T83&lt;&gt;"",T83&lt;TODAY()),"OVERDUE","PENDING")))</x:f>
      </x:c>
      <x:c r="V83" s="170"/>
    </x:row>
    <x:row r="84">
      <x:c r="A84" s="132"/>
      <x:c r="B84" s="130"/>
      <x:c r="C84" s="130"/>
      <x:c r="D84" s="130"/>
      <x:c r="E84" s="130"/>
      <x:c r="F84" s="130"/>
      <x:c r="G84" s="159"/>
      <x:c r="H84" s="159"/>
      <x:c r="I84" s="130"/>
      <x:c r="J84" s="130"/>
      <x:c r="K84" s="133"/>
      <x:c r="L84" s="133"/>
      <x:c r="M84" s="134"/>
      <x:c r="N84" s="103" t="str">
        <x:f>IF(A84="","",K84-L84-M84)</x:f>
      </x:c>
      <x:c r="O84" s="101"/>
      <x:c r="P84" s="103" t="str">
        <x:f>IF(A84="","",N84*O84)</x:f>
      </x:c>
      <x:c r="Q84" s="132"/>
      <x:c r="R84" s="130"/>
      <x:c r="S84" s="130"/>
      <x:c r="T84" s="160"/>
      <x:c r="U84" s="15" t="str">
        <x:f>IF(A84="","",IF(S84="Yes","COMPLETE",IF(AND(T84&lt;&gt;"",T84&lt;TODAY()),"OVERDUE","PENDING")))</x:f>
      </x:c>
      <x:c r="V84" s="170"/>
    </x:row>
    <x:row r="85">
      <x:c r="A85" s="132"/>
      <x:c r="B85" s="130"/>
      <x:c r="C85" s="130"/>
      <x:c r="D85" s="130"/>
      <x:c r="E85" s="130"/>
      <x:c r="F85" s="130"/>
      <x:c r="G85" s="159"/>
      <x:c r="H85" s="159"/>
      <x:c r="I85" s="130"/>
      <x:c r="J85" s="130"/>
      <x:c r="K85" s="133"/>
      <x:c r="L85" s="133"/>
      <x:c r="M85" s="134"/>
      <x:c r="N85" s="103" t="str">
        <x:f>IF(A85="","",K85-L85-M85)</x:f>
      </x:c>
      <x:c r="O85" s="101"/>
      <x:c r="P85" s="103" t="str">
        <x:f>IF(A85="","",N85*O85)</x:f>
      </x:c>
      <x:c r="Q85" s="132"/>
      <x:c r="R85" s="130"/>
      <x:c r="S85" s="130"/>
      <x:c r="T85" s="160"/>
      <x:c r="U85" s="15" t="str">
        <x:f>IF(A85="","",IF(S85="Yes","COMPLETE",IF(AND(T85&lt;&gt;"",T85&lt;TODAY()),"OVERDUE","PENDING")))</x:f>
      </x:c>
      <x:c r="V85" s="170"/>
    </x:row>
    <x:row r="86">
      <x:c r="A86" s="132"/>
      <x:c r="B86" s="130"/>
      <x:c r="C86" s="130"/>
      <x:c r="D86" s="130"/>
      <x:c r="E86" s="130"/>
      <x:c r="F86" s="130"/>
      <x:c r="G86" s="159"/>
      <x:c r="H86" s="159"/>
      <x:c r="I86" s="130"/>
      <x:c r="J86" s="130"/>
      <x:c r="K86" s="133"/>
      <x:c r="L86" s="133"/>
      <x:c r="M86" s="134"/>
      <x:c r="N86" s="103" t="str">
        <x:f>IF(A86="","",K86-L86-M86)</x:f>
      </x:c>
      <x:c r="O86" s="101"/>
      <x:c r="P86" s="103" t="str">
        <x:f>IF(A86="","",N86*O86)</x:f>
      </x:c>
      <x:c r="Q86" s="132"/>
      <x:c r="R86" s="130"/>
      <x:c r="S86" s="130"/>
      <x:c r="T86" s="160"/>
      <x:c r="U86" s="15" t="str">
        <x:f>IF(A86="","",IF(S86="Yes","COMPLETE",IF(AND(T86&lt;&gt;"",T86&lt;TODAY()),"OVERDUE","PENDING")))</x:f>
      </x:c>
      <x:c r="V86" s="170"/>
    </x:row>
    <x:row r="87">
      <x:c r="A87" s="132"/>
      <x:c r="B87" s="130"/>
      <x:c r="C87" s="130"/>
      <x:c r="D87" s="130"/>
      <x:c r="E87" s="130"/>
      <x:c r="F87" s="130"/>
      <x:c r="G87" s="159"/>
      <x:c r="H87" s="159"/>
      <x:c r="I87" s="130"/>
      <x:c r="J87" s="130"/>
      <x:c r="K87" s="133"/>
      <x:c r="L87" s="133"/>
      <x:c r="M87" s="134"/>
      <x:c r="N87" s="103" t="str">
        <x:f>IF(A87="","",K87-L87-M87)</x:f>
      </x:c>
      <x:c r="O87" s="101"/>
      <x:c r="P87" s="103" t="str">
        <x:f>IF(A87="","",N87*O87)</x:f>
      </x:c>
      <x:c r="Q87" s="132"/>
      <x:c r="R87" s="130"/>
      <x:c r="S87" s="130"/>
      <x:c r="T87" s="160"/>
      <x:c r="U87" s="15" t="str">
        <x:f>IF(A87="","",IF(S87="Yes","COMPLETE",IF(AND(T87&lt;&gt;"",T87&lt;TODAY()),"OVERDUE","PENDING")))</x:f>
      </x:c>
      <x:c r="V87" s="170"/>
    </x:row>
    <x:row r="88">
      <x:c r="A88" s="132"/>
      <x:c r="B88" s="130"/>
      <x:c r="C88" s="130"/>
      <x:c r="D88" s="130"/>
      <x:c r="E88" s="130"/>
      <x:c r="F88" s="130"/>
      <x:c r="G88" s="159"/>
      <x:c r="H88" s="159"/>
      <x:c r="I88" s="130"/>
      <x:c r="J88" s="130"/>
      <x:c r="K88" s="133"/>
      <x:c r="L88" s="133"/>
      <x:c r="M88" s="134"/>
      <x:c r="N88" s="103" t="str">
        <x:f>IF(A88="","",K88-L88-M88)</x:f>
      </x:c>
      <x:c r="O88" s="101"/>
      <x:c r="P88" s="103" t="str">
        <x:f>IF(A88="","",N88*O88)</x:f>
      </x:c>
      <x:c r="Q88" s="132"/>
      <x:c r="R88" s="130"/>
      <x:c r="S88" s="130"/>
      <x:c r="T88" s="160"/>
      <x:c r="U88" s="15" t="str">
        <x:f>IF(A88="","",IF(S88="Yes","COMPLETE",IF(AND(T88&lt;&gt;"",T88&lt;TODAY()),"OVERDUE","PENDING")))</x:f>
      </x:c>
      <x:c r="V88" s="170"/>
    </x:row>
    <x:row r="89">
      <x:c r="A89" s="132"/>
      <x:c r="B89" s="130"/>
      <x:c r="C89" s="130"/>
      <x:c r="D89" s="130"/>
      <x:c r="E89" s="130"/>
      <x:c r="F89" s="130"/>
      <x:c r="G89" s="159"/>
      <x:c r="H89" s="159"/>
      <x:c r="I89" s="130"/>
      <x:c r="J89" s="130"/>
      <x:c r="K89" s="133"/>
      <x:c r="L89" s="133"/>
      <x:c r="M89" s="134"/>
      <x:c r="N89" s="103" t="str">
        <x:f>IF(A89="","",K89-L89-M89)</x:f>
      </x:c>
      <x:c r="O89" s="101"/>
      <x:c r="P89" s="103" t="str">
        <x:f>IF(A89="","",N89*O89)</x:f>
      </x:c>
      <x:c r="Q89" s="132"/>
      <x:c r="R89" s="130"/>
      <x:c r="S89" s="130"/>
      <x:c r="T89" s="160"/>
      <x:c r="U89" s="15" t="str">
        <x:f>IF(A89="","",IF(S89="Yes","COMPLETE",IF(AND(T89&lt;&gt;"",T89&lt;TODAY()),"OVERDUE","PENDING")))</x:f>
      </x:c>
      <x:c r="V89" s="170"/>
    </x:row>
    <x:row r="90">
      <x:c r="A90" s="132"/>
      <x:c r="B90" s="130"/>
      <x:c r="C90" s="130"/>
      <x:c r="D90" s="130"/>
      <x:c r="E90" s="130"/>
      <x:c r="F90" s="130"/>
      <x:c r="G90" s="159"/>
      <x:c r="H90" s="159"/>
      <x:c r="I90" s="130"/>
      <x:c r="J90" s="130"/>
      <x:c r="K90" s="133"/>
      <x:c r="L90" s="133"/>
      <x:c r="M90" s="134"/>
      <x:c r="N90" s="103" t="str">
        <x:f>IF(A90="","",K90-L90-M90)</x:f>
      </x:c>
      <x:c r="O90" s="101"/>
      <x:c r="P90" s="103" t="str">
        <x:f>IF(A90="","",N90*O90)</x:f>
      </x:c>
      <x:c r="Q90" s="132"/>
      <x:c r="R90" s="130"/>
      <x:c r="S90" s="130"/>
      <x:c r="T90" s="160"/>
      <x:c r="U90" s="15" t="str">
        <x:f>IF(A90="","",IF(S90="Yes","COMPLETE",IF(AND(T90&lt;&gt;"",T90&lt;TODAY()),"OVERDUE","PENDING")))</x:f>
      </x:c>
      <x:c r="V90" s="170"/>
    </x:row>
    <x:row r="91">
      <x:c r="A91" s="132"/>
      <x:c r="B91" s="130"/>
      <x:c r="C91" s="130"/>
      <x:c r="D91" s="130"/>
      <x:c r="E91" s="130"/>
      <x:c r="F91" s="130"/>
      <x:c r="G91" s="159"/>
      <x:c r="H91" s="159"/>
      <x:c r="I91" s="130"/>
      <x:c r="J91" s="130"/>
      <x:c r="K91" s="133"/>
      <x:c r="L91" s="133"/>
      <x:c r="M91" s="134"/>
      <x:c r="N91" s="103" t="str">
        <x:f>IF(A91="","",K91-L91-M91)</x:f>
      </x:c>
      <x:c r="O91" s="101"/>
      <x:c r="P91" s="103" t="str">
        <x:f>IF(A91="","",N91*O91)</x:f>
      </x:c>
      <x:c r="Q91" s="132"/>
      <x:c r="R91" s="130"/>
      <x:c r="S91" s="130"/>
      <x:c r="T91" s="160"/>
      <x:c r="U91" s="15" t="str">
        <x:f>IF(A91="","",IF(S91="Yes","COMPLETE",IF(AND(T91&lt;&gt;"",T91&lt;TODAY()),"OVERDUE","PENDING")))</x:f>
      </x:c>
      <x:c r="V91" s="170"/>
    </x:row>
    <x:row r="92">
      <x:c r="A92" s="132"/>
      <x:c r="B92" s="130"/>
      <x:c r="C92" s="130"/>
      <x:c r="D92" s="130"/>
      <x:c r="E92" s="130"/>
      <x:c r="F92" s="130"/>
      <x:c r="G92" s="159"/>
      <x:c r="H92" s="159"/>
      <x:c r="I92" s="130"/>
      <x:c r="J92" s="130"/>
      <x:c r="K92" s="133"/>
      <x:c r="L92" s="133"/>
      <x:c r="M92" s="134"/>
      <x:c r="N92" s="103" t="str">
        <x:f>IF(A92="","",K92-L92-M92)</x:f>
      </x:c>
      <x:c r="O92" s="101"/>
      <x:c r="P92" s="103" t="str">
        <x:f>IF(A92="","",N92*O92)</x:f>
      </x:c>
      <x:c r="Q92" s="132"/>
      <x:c r="R92" s="130"/>
      <x:c r="S92" s="130"/>
      <x:c r="T92" s="160"/>
      <x:c r="U92" s="15" t="str">
        <x:f>IF(A92="","",IF(S92="Yes","COMPLETE",IF(AND(T92&lt;&gt;"",T92&lt;TODAY()),"OVERDUE","PENDING")))</x:f>
      </x:c>
      <x:c r="V92" s="170"/>
    </x:row>
    <x:row r="93">
      <x:c r="A93" s="132"/>
      <x:c r="B93" s="130"/>
      <x:c r="C93" s="130"/>
      <x:c r="D93" s="130"/>
      <x:c r="E93" s="130"/>
      <x:c r="F93" s="130"/>
      <x:c r="G93" s="159"/>
      <x:c r="H93" s="159"/>
      <x:c r="I93" s="130"/>
      <x:c r="J93" s="130"/>
      <x:c r="K93" s="133"/>
      <x:c r="L93" s="133"/>
      <x:c r="M93" s="134"/>
      <x:c r="N93" s="103" t="str">
        <x:f>IF(A93="","",K93-L93-M93)</x:f>
      </x:c>
      <x:c r="O93" s="101"/>
      <x:c r="P93" s="103" t="str">
        <x:f>IF(A93="","",N93*O93)</x:f>
      </x:c>
      <x:c r="Q93" s="132"/>
      <x:c r="R93" s="130"/>
      <x:c r="S93" s="130"/>
      <x:c r="T93" s="160"/>
      <x:c r="U93" s="15" t="str">
        <x:f>IF(A93="","",IF(S93="Yes","COMPLETE",IF(AND(T93&lt;&gt;"",T93&lt;TODAY()),"OVERDUE","PENDING")))</x:f>
      </x:c>
      <x:c r="V93" s="170"/>
    </x:row>
    <x:row r="94">
      <x:c r="A94" s="132"/>
      <x:c r="B94" s="130"/>
      <x:c r="C94" s="130"/>
      <x:c r="D94" s="130"/>
      <x:c r="E94" s="130"/>
      <x:c r="F94" s="130"/>
      <x:c r="G94" s="159"/>
      <x:c r="H94" s="159"/>
      <x:c r="I94" s="130"/>
      <x:c r="J94" s="130"/>
      <x:c r="K94" s="133"/>
      <x:c r="L94" s="133"/>
      <x:c r="M94" s="134"/>
      <x:c r="N94" s="103" t="str">
        <x:f>IF(A94="","",K94-L94-M94)</x:f>
      </x:c>
      <x:c r="O94" s="101"/>
      <x:c r="P94" s="103" t="str">
        <x:f>IF(A94="","",N94*O94)</x:f>
      </x:c>
      <x:c r="Q94" s="132"/>
      <x:c r="R94" s="130"/>
      <x:c r="S94" s="130"/>
      <x:c r="T94" s="160"/>
      <x:c r="U94" s="15" t="str">
        <x:f>IF(A94="","",IF(S94="Yes","COMPLETE",IF(AND(T94&lt;&gt;"",T94&lt;TODAY()),"OVERDUE","PENDING")))</x:f>
      </x:c>
      <x:c r="V94" s="170"/>
    </x:row>
    <x:row r="95">
      <x:c r="A95" s="132"/>
      <x:c r="B95" s="130"/>
      <x:c r="C95" s="130"/>
      <x:c r="D95" s="130"/>
      <x:c r="E95" s="130"/>
      <x:c r="F95" s="130"/>
      <x:c r="G95" s="159"/>
      <x:c r="H95" s="159"/>
      <x:c r="I95" s="130"/>
      <x:c r="J95" s="130"/>
      <x:c r="K95" s="133"/>
      <x:c r="L95" s="133"/>
      <x:c r="M95" s="134"/>
      <x:c r="N95" s="103" t="str">
        <x:f>IF(A95="","",K95-L95-M95)</x:f>
      </x:c>
      <x:c r="O95" s="101"/>
      <x:c r="P95" s="103" t="str">
        <x:f>IF(A95="","",N95*O95)</x:f>
      </x:c>
      <x:c r="Q95" s="132"/>
      <x:c r="R95" s="130"/>
      <x:c r="S95" s="130"/>
      <x:c r="T95" s="160"/>
      <x:c r="U95" s="15" t="str">
        <x:f>IF(A95="","",IF(S95="Yes","COMPLETE",IF(AND(T95&lt;&gt;"",T95&lt;TODAY()),"OVERDUE","PENDING")))</x:f>
      </x:c>
      <x:c r="V95" s="170"/>
    </x:row>
    <x:row r="96">
      <x:c r="A96" s="132"/>
      <x:c r="B96" s="130"/>
      <x:c r="C96" s="130"/>
      <x:c r="D96" s="130"/>
      <x:c r="E96" s="130"/>
      <x:c r="F96" s="130"/>
      <x:c r="G96" s="159"/>
      <x:c r="H96" s="159"/>
      <x:c r="I96" s="130"/>
      <x:c r="J96" s="130"/>
      <x:c r="K96" s="133"/>
      <x:c r="L96" s="133"/>
      <x:c r="M96" s="134"/>
      <x:c r="N96" s="103" t="str">
        <x:f>IF(A96="","",K96-L96-M96)</x:f>
      </x:c>
      <x:c r="O96" s="101"/>
      <x:c r="P96" s="103" t="str">
        <x:f>IF(A96="","",N96*O96)</x:f>
      </x:c>
      <x:c r="Q96" s="132"/>
      <x:c r="R96" s="130"/>
      <x:c r="S96" s="130"/>
      <x:c r="T96" s="160"/>
      <x:c r="U96" s="15" t="str">
        <x:f>IF(A96="","",IF(S96="Yes","COMPLETE",IF(AND(T96&lt;&gt;"",T96&lt;TODAY()),"OVERDUE","PENDING")))</x:f>
      </x:c>
      <x:c r="V96" s="170"/>
    </x:row>
    <x:row r="97">
      <x:c r="A97" s="132"/>
      <x:c r="B97" s="130"/>
      <x:c r="C97" s="130"/>
      <x:c r="D97" s="130"/>
      <x:c r="E97" s="130"/>
      <x:c r="F97" s="130"/>
      <x:c r="G97" s="159"/>
      <x:c r="H97" s="159"/>
      <x:c r="I97" s="130"/>
      <x:c r="J97" s="130"/>
      <x:c r="K97" s="133"/>
      <x:c r="L97" s="133"/>
      <x:c r="M97" s="134"/>
      <x:c r="N97" s="103" t="str">
        <x:f>IF(A97="","",K97-L97-M97)</x:f>
      </x:c>
      <x:c r="O97" s="101"/>
      <x:c r="P97" s="103" t="str">
        <x:f>IF(A97="","",N97*O97)</x:f>
      </x:c>
      <x:c r="Q97" s="132"/>
      <x:c r="R97" s="130"/>
      <x:c r="S97" s="130"/>
      <x:c r="T97" s="160"/>
      <x:c r="U97" s="15" t="str">
        <x:f>IF(A97="","",IF(S97="Yes","COMPLETE",IF(AND(T97&lt;&gt;"",T97&lt;TODAY()),"OVERDUE","PENDING")))</x:f>
      </x:c>
      <x:c r="V97" s="170"/>
    </x:row>
    <x:row r="98">
      <x:c r="A98" s="132"/>
      <x:c r="B98" s="130"/>
      <x:c r="C98" s="130"/>
      <x:c r="D98" s="130"/>
      <x:c r="E98" s="130"/>
      <x:c r="F98" s="130"/>
      <x:c r="G98" s="159"/>
      <x:c r="H98" s="159"/>
      <x:c r="I98" s="130"/>
      <x:c r="J98" s="130"/>
      <x:c r="K98" s="133"/>
      <x:c r="L98" s="133"/>
      <x:c r="M98" s="134"/>
      <x:c r="N98" s="103" t="str">
        <x:f>IF(A98="","",K98-L98-M98)</x:f>
      </x:c>
      <x:c r="O98" s="101"/>
      <x:c r="P98" s="103" t="str">
        <x:f>IF(A98="","",N98*O98)</x:f>
      </x:c>
      <x:c r="Q98" s="132"/>
      <x:c r="R98" s="130"/>
      <x:c r="S98" s="130"/>
      <x:c r="T98" s="160"/>
      <x:c r="U98" s="15" t="str">
        <x:f>IF(A98="","",IF(S98="Yes","COMPLETE",IF(AND(T98&lt;&gt;"",T98&lt;TODAY()),"OVERDUE","PENDING")))</x:f>
      </x:c>
      <x:c r="V98" s="170"/>
    </x:row>
    <x:row r="99">
      <x:c r="A99" s="132"/>
      <x:c r="B99" s="130"/>
      <x:c r="C99" s="130"/>
      <x:c r="D99" s="130"/>
      <x:c r="E99" s="130"/>
      <x:c r="F99" s="130"/>
      <x:c r="G99" s="159"/>
      <x:c r="H99" s="159"/>
      <x:c r="I99" s="130"/>
      <x:c r="J99" s="130"/>
      <x:c r="K99" s="133"/>
      <x:c r="L99" s="133"/>
      <x:c r="M99" s="134"/>
      <x:c r="N99" s="103" t="str">
        <x:f>IF(A99="","",K99-L99-M99)</x:f>
      </x:c>
      <x:c r="O99" s="101"/>
      <x:c r="P99" s="103" t="str">
        <x:f>IF(A99="","",N99*O99)</x:f>
      </x:c>
      <x:c r="Q99" s="132"/>
      <x:c r="R99" s="130"/>
      <x:c r="S99" s="130"/>
      <x:c r="T99" s="160"/>
      <x:c r="U99" s="15" t="str">
        <x:f>IF(A99="","",IF(S99="Yes","COMPLETE",IF(AND(T99&lt;&gt;"",T99&lt;TODAY()),"OVERDUE","PENDING")))</x:f>
      </x:c>
      <x:c r="V99" s="170"/>
    </x:row>
    <x:row r="100">
      <x:c r="A100" s="132"/>
      <x:c r="B100" s="130"/>
      <x:c r="C100" s="130"/>
      <x:c r="D100" s="130"/>
      <x:c r="E100" s="130"/>
      <x:c r="F100" s="130"/>
      <x:c r="G100" s="159"/>
      <x:c r="H100" s="159"/>
      <x:c r="I100" s="130"/>
      <x:c r="J100" s="130"/>
      <x:c r="K100" s="133"/>
      <x:c r="L100" s="133"/>
      <x:c r="M100" s="134"/>
      <x:c r="N100" s="103" t="str">
        <x:f>IF(A100="","",K100-L100-M100)</x:f>
      </x:c>
      <x:c r="O100" s="101"/>
      <x:c r="P100" s="103" t="str">
        <x:f>IF(A100="","",N100*O100)</x:f>
      </x:c>
      <x:c r="Q100" s="132"/>
      <x:c r="R100" s="130"/>
      <x:c r="S100" s="130"/>
      <x:c r="T100" s="160"/>
      <x:c r="U100" s="15" t="str">
        <x:f>IF(A100="","",IF(S100="Yes","COMPLETE",IF(AND(T100&lt;&gt;"",T100&lt;TODAY()),"OVERDUE","PENDING")))</x:f>
      </x:c>
      <x:c r="V100" s="170"/>
    </x:row>
    <x:row r="101">
      <x:c r="A101" s="132"/>
      <x:c r="B101" s="130"/>
      <x:c r="C101" s="130"/>
      <x:c r="D101" s="130"/>
      <x:c r="E101" s="130"/>
      <x:c r="F101" s="130"/>
      <x:c r="G101" s="159"/>
      <x:c r="H101" s="159"/>
      <x:c r="I101" s="130"/>
      <x:c r="J101" s="130"/>
      <x:c r="K101" s="133"/>
      <x:c r="L101" s="133"/>
      <x:c r="M101" s="134"/>
      <x:c r="N101" s="103" t="str">
        <x:f>IF(A101="","",K101-L101-M101)</x:f>
      </x:c>
      <x:c r="O101" s="101"/>
      <x:c r="P101" s="103" t="str">
        <x:f>IF(A101="","",N101*O101)</x:f>
      </x:c>
      <x:c r="Q101" s="132"/>
      <x:c r="R101" s="130"/>
      <x:c r="S101" s="130"/>
      <x:c r="T101" s="160"/>
      <x:c r="U101" s="15" t="str">
        <x:f>IF(A101="","",IF(S101="Yes","COMPLETE",IF(AND(T101&lt;&gt;"",T101&lt;TODAY()),"OVERDUE","PENDING")))</x:f>
      </x:c>
      <x:c r="V101" s="170"/>
    </x:row>
    <x:row r="102">
      <x:c r="A102" s="132"/>
      <x:c r="B102" s="130"/>
      <x:c r="C102" s="130"/>
      <x:c r="D102" s="130"/>
      <x:c r="E102" s="130"/>
      <x:c r="F102" s="130"/>
      <x:c r="G102" s="159"/>
      <x:c r="H102" s="159"/>
      <x:c r="I102" s="130"/>
      <x:c r="J102" s="130"/>
      <x:c r="K102" s="133"/>
      <x:c r="L102" s="133"/>
      <x:c r="M102" s="134"/>
      <x:c r="N102" s="103" t="str">
        <x:f>IF(A102="","",K102-L102-M102)</x:f>
      </x:c>
      <x:c r="O102" s="101"/>
      <x:c r="P102" s="103" t="str">
        <x:f>IF(A102="","",N102*O102)</x:f>
      </x:c>
      <x:c r="Q102" s="132"/>
      <x:c r="R102" s="130"/>
      <x:c r="S102" s="130"/>
      <x:c r="T102" s="160"/>
      <x:c r="U102" s="15" t="str">
        <x:f>IF(A102="","",IF(S102="Yes","COMPLETE",IF(AND(T102&lt;&gt;"",T102&lt;TODAY()),"OVERDUE","PENDING")))</x:f>
      </x:c>
      <x:c r="V102" s="170"/>
    </x:row>
    <x:row r="103">
      <x:c r="A103" s="132"/>
      <x:c r="B103" s="130"/>
      <x:c r="C103" s="130"/>
      <x:c r="D103" s="130"/>
      <x:c r="E103" s="130"/>
      <x:c r="F103" s="130"/>
      <x:c r="G103" s="159"/>
      <x:c r="H103" s="159"/>
      <x:c r="I103" s="130"/>
      <x:c r="J103" s="130"/>
      <x:c r="K103" s="133"/>
      <x:c r="L103" s="133"/>
      <x:c r="M103" s="134"/>
      <x:c r="N103" s="103" t="str">
        <x:f>IF(A103="","",K103-L103-M103)</x:f>
      </x:c>
      <x:c r="O103" s="101"/>
      <x:c r="P103" s="103" t="str">
        <x:f>IF(A103="","",N103*O103)</x:f>
      </x:c>
      <x:c r="Q103" s="132"/>
      <x:c r="R103" s="130"/>
      <x:c r="S103" s="130"/>
      <x:c r="T103" s="160"/>
      <x:c r="U103" s="15" t="str">
        <x:f>IF(A103="","",IF(S103="Yes","COMPLETE",IF(AND(T103&lt;&gt;"",T103&lt;TODAY()),"OVERDUE","PENDING")))</x:f>
      </x:c>
      <x:c r="V103" s="170"/>
    </x:row>
    <x:row r="104">
      <x:c r="A104" s="132"/>
      <x:c r="B104" s="130"/>
      <x:c r="C104" s="130"/>
      <x:c r="D104" s="130"/>
      <x:c r="E104" s="130"/>
      <x:c r="F104" s="130"/>
      <x:c r="G104" s="159"/>
      <x:c r="H104" s="159"/>
      <x:c r="I104" s="130"/>
      <x:c r="J104" s="130"/>
      <x:c r="K104" s="133"/>
      <x:c r="L104" s="133"/>
      <x:c r="M104" s="134"/>
      <x:c r="N104" s="103" t="str">
        <x:f>IF(A104="","",K104-L104-M104)</x:f>
      </x:c>
      <x:c r="O104" s="101"/>
      <x:c r="P104" s="103" t="str">
        <x:f>IF(A104="","",N104*O104)</x:f>
      </x:c>
      <x:c r="Q104" s="132"/>
      <x:c r="R104" s="130"/>
      <x:c r="S104" s="130"/>
      <x:c r="T104" s="160"/>
      <x:c r="U104" s="15" t="str">
        <x:f>IF(A104="","",IF(S104="Yes","COMPLETE",IF(AND(T104&lt;&gt;"",T104&lt;TODAY()),"OVERDUE","PENDING")))</x:f>
      </x:c>
      <x:c r="V104" s="170"/>
    </x:row>
    <x:row r="105">
      <x:c r="A105" s="138"/>
      <x:c r="B105" s="136"/>
      <x:c r="C105" s="136"/>
      <x:c r="D105" s="136"/>
      <x:c r="E105" s="136"/>
      <x:c r="F105" s="136"/>
      <x:c r="G105" s="161"/>
      <x:c r="H105" s="161"/>
      <x:c r="I105" s="136"/>
      <x:c r="J105" s="136"/>
      <x:c r="K105" s="139"/>
      <x:c r="L105" s="139"/>
      <x:c r="M105" s="140"/>
      <x:c r="N105" s="103" t="str">
        <x:f>IF(A105="","",K105-L105-M105)</x:f>
      </x:c>
      <x:c r="O105" s="171"/>
      <x:c r="P105" s="103" t="str">
        <x:f>IF(A105="","",N105*O105)</x:f>
      </x:c>
      <x:c r="Q105" s="138"/>
      <x:c r="R105" s="136"/>
      <x:c r="S105" s="136"/>
      <x:c r="T105" s="162"/>
      <x:c r="U105" s="15" t="str">
        <x:f>IF(A105="","",IF(S105="Yes","COMPLETE",IF(AND(T105&lt;&gt;"",T105&lt;TODAY()),"OVERDUE","PENDING")))</x:f>
      </x:c>
      <x:c r="V105" s="102"/>
    </x:row>
  </x:sheetData>
  <x:mergeCells>
    <x:mergeCell ref="A1:V1"/>
    <x:mergeCell ref="A2:V2"/>
    <x:mergeCell ref="A4:V4"/>
  </x:mergeCells>
  <x:conditionalFormatting sqref="U6:U105">
    <x:cfRule type="containsText" dxfId="35" priority="1" operator="containsText" text="PASS"/>
    <x:cfRule type="containsText" dxfId="36" priority="2" operator="containsText" text="OK"/>
    <x:cfRule type="containsText" dxfId="37" priority="3" operator="containsText" text="CURRENT"/>
    <x:cfRule type="containsText" dxfId="38" priority="4" operator="containsText" text="COMPLETE"/>
    <x:cfRule type="containsText" dxfId="39" priority="5" operator="containsText" text="ELIGIBLE"/>
    <x:cfRule type="containsText" dxfId="40" priority="6" operator="containsText" text="FAIL"/>
    <x:cfRule type="containsText" dxfId="41" priority="7" operator="containsText" text="HOLD"/>
    <x:cfRule type="containsText" dxfId="42" priority="8" operator="containsText" text="OVERDUE"/>
    <x:cfRule type="containsText" dxfId="43" priority="9" operator="containsText" text="REVIEW"/>
    <x:cfRule type="containsText" dxfId="44" priority="10" operator="containsText" text="PENDING"/>
    <x:cfRule type="containsText" dxfId="45" priority="11" operator="containsText" text="EXPIRED"/>
  </x:conditionalFormatting>
  <x:dataValidations count="3">
    <x:dataValidation type="list" sqref="D6:D105">
      <x:formula1>"Fundraiser,Sponsor,In-kind gift,Merchandise,Event revenue,Approved PGWS donation to EFF,Other"</x:formula1>
    </x:dataValidation>
    <x:dataValidation type="list" sqref="E6:E105">
      <x:formula1>"Pending,Approved,Denied,Not required per policy"</x:formula1>
    </x:dataValidation>
    <x:dataValidation type="list" sqref="S6:S105">
      <x:formula1>"Yes,No,Pending"</x:formula1>
    </x:dataValidation>
  </x:dataValidations>
  <x:pageMargins left="0.7" right="0.7" top="0.75" bottom="0.75" header="0.3" footer="0.3"/>
  <x:tableParts count="1">
    <x:tablePart xmlns:r="http://schemas.openxmlformats.org/officeDocument/2006/relationships" r:id="R14e52186dbaa4e24"/>
  </x:tableParts>
</x:worksheet>
</file>

<file path=xl/worksheets/sheet9.xml><?xml version="1.0" encoding="utf-8"?>
<x:worksheet xmlns:x="http://schemas.openxmlformats.org/spreadsheetml/2006/main">
  <x:sheetViews>
    <x:sheetView showGridLines="0" workbookViewId="0"/>
  </x:sheetViews>
  <x:sheetFormatPr defaultRowHeight="15"/>
  <x:cols>
    <x:col min="1" max="1" width="17" hidden="0" customWidth="1"/>
    <x:col min="2" max="2" width="15" hidden="0" customWidth="1"/>
    <x:col min="3" max="3" width="22" hidden="0" customWidth="1"/>
    <x:col min="4" max="4" width="14" hidden="0" customWidth="1"/>
    <x:col min="5" max="5" width="15" hidden="0" customWidth="1"/>
    <x:col min="6" max="6" width="24" hidden="0" customWidth="1"/>
    <x:col min="7" max="7" width="38" hidden="0" customWidth="1"/>
    <x:col min="8" max="8" width="14" hidden="0" customWidth="1"/>
    <x:col min="9" max="9" width="34" hidden="0" customWidth="1"/>
    <x:col min="10" max="10" width="18" hidden="0" customWidth="1"/>
    <x:col min="11" max="11" width="18" hidden="0" customWidth="1"/>
    <x:col min="12" max="12" width="22" hidden="0" customWidth="1"/>
    <x:col min="13" max="13" width="21" hidden="0" customWidth="1"/>
    <x:col min="14" max="14" width="14" hidden="0" customWidth="1"/>
    <x:col min="15" max="15" width="18" hidden="0" customWidth="1"/>
    <x:col min="16" max="16" width="26" hidden="0" customWidth="1"/>
    <x:col min="17" max="17" width="18" hidden="0" customWidth="1"/>
    <x:col min="18" max="18" width="30" hidden="0" customWidth="1"/>
  </x:cols>
  <x:sheetData>
    <x:row r="1" ht="35" customHeight="1">
      <x:c r="A1" s="5" t="str">
        <x:v>REIMBURSEMENT REQUEST REGISTER</x:v>
      </x:c>
      <x:c r="B1" s="5"/>
      <x:c r="C1" s="5"/>
      <x:c r="D1" s="5"/>
      <x:c r="E1" s="5"/>
      <x:c r="F1" s="5"/>
      <x:c r="G1" s="5"/>
      <x:c r="H1" s="5"/>
      <x:c r="I1" s="5"/>
      <x:c r="J1" s="5"/>
      <x:c r="K1" s="5"/>
      <x:c r="L1" s="5"/>
      <x:c r="M1" s="5"/>
      <x:c r="N1" s="5"/>
      <x:c r="O1" s="5"/>
      <x:c r="P1" s="5"/>
      <x:c r="Q1" s="5"/>
      <x:c r="R1" s="5"/>
    </x:row>
    <x:row r="2" ht="30" customHeight="1">
      <x:c r="A2" s="9" t="str">
        <x:v>Reimbursement requires policy eligibility, itemized evidence, approval, and a related bank transaction.</x:v>
      </x:c>
      <x:c r="B2" s="9"/>
      <x:c r="C2" s="9"/>
      <x:c r="D2" s="9"/>
      <x:c r="E2" s="9"/>
      <x:c r="F2" s="9"/>
      <x:c r="G2" s="9"/>
      <x:c r="H2" s="9"/>
      <x:c r="I2" s="9"/>
      <x:c r="J2" s="9"/>
      <x:c r="K2" s="9"/>
      <x:c r="L2" s="9"/>
      <x:c r="M2" s="9"/>
      <x:c r="N2" s="9"/>
      <x:c r="O2" s="9"/>
      <x:c r="P2" s="9"/>
      <x:c r="Q2" s="9"/>
      <x:c r="R2" s="9"/>
    </x:row>
    <x:row r="3">
      <x:c r="A3" s="2"/>
      <x:c r="B3" s="2"/>
      <x:c r="C3" s="2"/>
      <x:c r="D3" s="2"/>
      <x:c r="E3" s="2"/>
      <x:c r="F3" s="2"/>
      <x:c r="G3" s="2"/>
      <x:c r="H3" s="2"/>
      <x:c r="I3" s="2"/>
      <x:c r="J3" s="2"/>
      <x:c r="K3" s="2"/>
      <x:c r="L3" s="2"/>
      <x:c r="M3" s="2"/>
      <x:c r="N3" s="2"/>
      <x:c r="O3" s="2"/>
      <x:c r="P3" s="2"/>
      <x:c r="Q3" s="2"/>
      <x:c r="R3" s="2"/>
    </x:row>
    <x:row r="4" ht="24" customHeight="1">
      <x:c r="A4" s="11" t="str">
        <x:v>REQUEST, APPROVAL, PAYMENT &amp; AUDIT TRAIL</x:v>
      </x:c>
      <x:c r="B4" s="11"/>
      <x:c r="C4" s="11"/>
      <x:c r="D4" s="11"/>
      <x:c r="E4" s="11"/>
      <x:c r="F4" s="11"/>
      <x:c r="G4" s="11"/>
      <x:c r="H4" s="11"/>
      <x:c r="I4" s="11"/>
      <x:c r="J4" s="11"/>
      <x:c r="K4" s="11"/>
      <x:c r="L4" s="11"/>
      <x:c r="M4" s="11"/>
      <x:c r="N4" s="11"/>
      <x:c r="O4" s="11"/>
      <x:c r="P4" s="11"/>
      <x:c r="Q4" s="11"/>
      <x:c r="R4" s="11"/>
    </x:row>
    <x:row r="5" ht="34" customHeight="1">
      <x:c r="A5" s="86" t="str">
        <x:v>Request ID</x:v>
      </x:c>
      <x:c r="B5" s="87" t="str">
        <x:v>Chapter ID</x:v>
      </x:c>
      <x:c r="C5" s="87" t="str">
        <x:v>Requester member ID</x:v>
      </x:c>
      <x:c r="D5" s="87" t="str">
        <x:v>Expense date</x:v>
      </x:c>
      <x:c r="E5" s="87" t="str">
        <x:v>Submitted date</x:v>
      </x:c>
      <x:c r="F5" s="87" t="str">
        <x:v>Category</x:v>
      </x:c>
      <x:c r="G5" s="87" t="str">
        <x:v>Business purpose</x:v>
      </x:c>
      <x:c r="H5" s="87" t="str">
        <x:v>Amount</x:v>
      </x:c>
      <x:c r="I5" s="87" t="str">
        <x:v>Itemized evidence URL</x:v>
      </x:c>
      <x:c r="J5" s="87" t="str">
        <x:v>Approval 1</x:v>
      </x:c>
      <x:c r="K5" s="87" t="str">
        <x:v>Approval 2</x:v>
      </x:c>
      <x:c r="L5" s="87" t="str">
        <x:v>Policy exception</x:v>
      </x:c>
      <x:c r="M5" s="87" t="str">
        <x:v>Decision</x:v>
      </x:c>
      <x:c r="N5" s="87" t="str">
        <x:v>Payment date</x:v>
      </x:c>
      <x:c r="O5" s="87" t="str">
        <x:v>Transaction ID</x:v>
      </x:c>
      <x:c r="P5" s="87" t="str">
        <x:v>Payment status</x:v>
      </x:c>
      <x:c r="Q5" s="87" t="str">
        <x:v>Verified by</x:v>
      </x:c>
      <x:c r="R5" s="88" t="str">
        <x:v>Notes</x:v>
      </x:c>
    </x:row>
    <x:row r="6">
      <x:c r="A6" s="125"/>
      <x:c r="B6" s="123"/>
      <x:c r="C6" s="123"/>
      <x:c r="D6" s="157"/>
      <x:c r="E6" s="157"/>
      <x:c r="F6" s="123"/>
      <x:c r="G6" s="123"/>
      <x:c r="H6" s="127"/>
      <x:c r="I6" s="123"/>
      <x:c r="J6" s="123"/>
      <x:c r="K6" s="123"/>
      <x:c r="L6" s="123"/>
      <x:c r="M6" s="123"/>
      <x:c r="N6" s="157"/>
      <x:c r="O6" s="124"/>
      <x:c r="P6" s="126" t="str">
        <x:f>IF(A6="","",IF(I6="","HOLD - EVIDENCE",IF(H6&gt;='Assumptions'!$B$10,IF(OR(J6="",K6=""),"HOLD - DUAL APPROVAL",IF(O6="","APPROVED - PAYMENT PENDING","PAID")),IF(J6="","HOLD - APPROVAL",IF(O6="","APPROVED - PAYMENT PENDING","PAID")))))</x:f>
      </x:c>
      <x:c r="Q6" s="125"/>
      <x:c r="R6" s="124"/>
    </x:row>
    <x:row r="7">
      <x:c r="A7" s="132"/>
      <x:c r="B7" s="130"/>
      <x:c r="C7" s="130"/>
      <x:c r="D7" s="159"/>
      <x:c r="E7" s="159"/>
      <x:c r="F7" s="130"/>
      <x:c r="G7" s="130"/>
      <x:c r="H7" s="133"/>
      <x:c r="I7" s="130"/>
      <x:c r="J7" s="130"/>
      <x:c r="K7" s="130"/>
      <x:c r="L7" s="130"/>
      <x:c r="M7" s="130"/>
      <x:c r="N7" s="159"/>
      <x:c r="O7" s="131"/>
      <x:c r="P7" s="126" t="str">
        <x:f>IF(A7="","",IF(I7="","HOLD - EVIDENCE",IF(H7&gt;='Assumptions'!$B$10,IF(OR(J7="",K7=""),"HOLD - DUAL APPROVAL",IF(O7="","APPROVED - PAYMENT PENDING","PAID")),IF(J7="","HOLD - APPROVAL",IF(O7="","APPROVED - PAYMENT PENDING","PAID")))))</x:f>
      </x:c>
      <x:c r="Q7" s="132"/>
      <x:c r="R7" s="131"/>
    </x:row>
    <x:row r="8">
      <x:c r="A8" s="132"/>
      <x:c r="B8" s="130"/>
      <x:c r="C8" s="130"/>
      <x:c r="D8" s="159"/>
      <x:c r="E8" s="159"/>
      <x:c r="F8" s="130"/>
      <x:c r="G8" s="130"/>
      <x:c r="H8" s="133"/>
      <x:c r="I8" s="130"/>
      <x:c r="J8" s="130"/>
      <x:c r="K8" s="130"/>
      <x:c r="L8" s="130"/>
      <x:c r="M8" s="130"/>
      <x:c r="N8" s="159"/>
      <x:c r="O8" s="131"/>
      <x:c r="P8" s="126" t="str">
        <x:f>IF(A8="","",IF(I8="","HOLD - EVIDENCE",IF(H8&gt;='Assumptions'!$B$10,IF(OR(J8="",K8=""),"HOLD - DUAL APPROVAL",IF(O8="","APPROVED - PAYMENT PENDING","PAID")),IF(J8="","HOLD - APPROVAL",IF(O8="","APPROVED - PAYMENT PENDING","PAID")))))</x:f>
      </x:c>
      <x:c r="Q8" s="132"/>
      <x:c r="R8" s="131"/>
    </x:row>
    <x:row r="9">
      <x:c r="A9" s="132"/>
      <x:c r="B9" s="130"/>
      <x:c r="C9" s="130"/>
      <x:c r="D9" s="159"/>
      <x:c r="E9" s="159"/>
      <x:c r="F9" s="130"/>
      <x:c r="G9" s="130"/>
      <x:c r="H9" s="133"/>
      <x:c r="I9" s="130"/>
      <x:c r="J9" s="130"/>
      <x:c r="K9" s="130"/>
      <x:c r="L9" s="130"/>
      <x:c r="M9" s="130"/>
      <x:c r="N9" s="159"/>
      <x:c r="O9" s="131"/>
      <x:c r="P9" s="126" t="str">
        <x:f>IF(A9="","",IF(I9="","HOLD - EVIDENCE",IF(H9&gt;='Assumptions'!$B$10,IF(OR(J9="",K9=""),"HOLD - DUAL APPROVAL",IF(O9="","APPROVED - PAYMENT PENDING","PAID")),IF(J9="","HOLD - APPROVAL",IF(O9="","APPROVED - PAYMENT PENDING","PAID")))))</x:f>
      </x:c>
      <x:c r="Q9" s="132"/>
      <x:c r="R9" s="131"/>
    </x:row>
    <x:row r="10">
      <x:c r="A10" s="132"/>
      <x:c r="B10" s="130"/>
      <x:c r="C10" s="130"/>
      <x:c r="D10" s="159"/>
      <x:c r="E10" s="159"/>
      <x:c r="F10" s="130"/>
      <x:c r="G10" s="130"/>
      <x:c r="H10" s="133"/>
      <x:c r="I10" s="130"/>
      <x:c r="J10" s="130"/>
      <x:c r="K10" s="130"/>
      <x:c r="L10" s="130"/>
      <x:c r="M10" s="130"/>
      <x:c r="N10" s="159"/>
      <x:c r="O10" s="131"/>
      <x:c r="P10" s="126" t="str">
        <x:f>IF(A10="","",IF(I10="","HOLD - EVIDENCE",IF(H10&gt;='Assumptions'!$B$10,IF(OR(J10="",K10=""),"HOLD - DUAL APPROVAL",IF(O10="","APPROVED - PAYMENT PENDING","PAID")),IF(J10="","HOLD - APPROVAL",IF(O10="","APPROVED - PAYMENT PENDING","PAID")))))</x:f>
      </x:c>
      <x:c r="Q10" s="132"/>
      <x:c r="R10" s="131"/>
    </x:row>
    <x:row r="11">
      <x:c r="A11" s="132"/>
      <x:c r="B11" s="130"/>
      <x:c r="C11" s="130"/>
      <x:c r="D11" s="159"/>
      <x:c r="E11" s="159"/>
      <x:c r="F11" s="130"/>
      <x:c r="G11" s="130"/>
      <x:c r="H11" s="133"/>
      <x:c r="I11" s="130"/>
      <x:c r="J11" s="130"/>
      <x:c r="K11" s="130"/>
      <x:c r="L11" s="130"/>
      <x:c r="M11" s="130"/>
      <x:c r="N11" s="159"/>
      <x:c r="O11" s="131"/>
      <x:c r="P11" s="126" t="str">
        <x:f>IF(A11="","",IF(I11="","HOLD - EVIDENCE",IF(H11&gt;='Assumptions'!$B$10,IF(OR(J11="",K11=""),"HOLD - DUAL APPROVAL",IF(O11="","APPROVED - PAYMENT PENDING","PAID")),IF(J11="","HOLD - APPROVAL",IF(O11="","APPROVED - PAYMENT PENDING","PAID")))))</x:f>
      </x:c>
      <x:c r="Q11" s="132"/>
      <x:c r="R11" s="131"/>
    </x:row>
    <x:row r="12">
      <x:c r="A12" s="132"/>
      <x:c r="B12" s="130"/>
      <x:c r="C12" s="130"/>
      <x:c r="D12" s="159"/>
      <x:c r="E12" s="159"/>
      <x:c r="F12" s="130"/>
      <x:c r="G12" s="130"/>
      <x:c r="H12" s="133"/>
      <x:c r="I12" s="130"/>
      <x:c r="J12" s="130"/>
      <x:c r="K12" s="130"/>
      <x:c r="L12" s="130"/>
      <x:c r="M12" s="130"/>
      <x:c r="N12" s="159"/>
      <x:c r="O12" s="131"/>
      <x:c r="P12" s="126" t="str">
        <x:f>IF(A12="","",IF(I12="","HOLD - EVIDENCE",IF(H12&gt;='Assumptions'!$B$10,IF(OR(J12="",K12=""),"HOLD - DUAL APPROVAL",IF(O12="","APPROVED - PAYMENT PENDING","PAID")),IF(J12="","HOLD - APPROVAL",IF(O12="","APPROVED - PAYMENT PENDING","PAID")))))</x:f>
      </x:c>
      <x:c r="Q12" s="132"/>
      <x:c r="R12" s="131"/>
    </x:row>
    <x:row r="13">
      <x:c r="A13" s="132"/>
      <x:c r="B13" s="130"/>
      <x:c r="C13" s="130"/>
      <x:c r="D13" s="159"/>
      <x:c r="E13" s="159"/>
      <x:c r="F13" s="130"/>
      <x:c r="G13" s="130"/>
      <x:c r="H13" s="133"/>
      <x:c r="I13" s="130"/>
      <x:c r="J13" s="130"/>
      <x:c r="K13" s="130"/>
      <x:c r="L13" s="130"/>
      <x:c r="M13" s="130"/>
      <x:c r="N13" s="159"/>
      <x:c r="O13" s="131"/>
      <x:c r="P13" s="126" t="str">
        <x:f>IF(A13="","",IF(I13="","HOLD - EVIDENCE",IF(H13&gt;='Assumptions'!$B$10,IF(OR(J13="",K13=""),"HOLD - DUAL APPROVAL",IF(O13="","APPROVED - PAYMENT PENDING","PAID")),IF(J13="","HOLD - APPROVAL",IF(O13="","APPROVED - PAYMENT PENDING","PAID")))))</x:f>
      </x:c>
      <x:c r="Q13" s="132"/>
      <x:c r="R13" s="131"/>
    </x:row>
    <x:row r="14">
      <x:c r="A14" s="132"/>
      <x:c r="B14" s="130"/>
      <x:c r="C14" s="130"/>
      <x:c r="D14" s="159"/>
      <x:c r="E14" s="159"/>
      <x:c r="F14" s="130"/>
      <x:c r="G14" s="130"/>
      <x:c r="H14" s="133"/>
      <x:c r="I14" s="130"/>
      <x:c r="J14" s="130"/>
      <x:c r="K14" s="130"/>
      <x:c r="L14" s="130"/>
      <x:c r="M14" s="130"/>
      <x:c r="N14" s="159"/>
      <x:c r="O14" s="131"/>
      <x:c r="P14" s="126" t="str">
        <x:f>IF(A14="","",IF(I14="","HOLD - EVIDENCE",IF(H14&gt;='Assumptions'!$B$10,IF(OR(J14="",K14=""),"HOLD - DUAL APPROVAL",IF(O14="","APPROVED - PAYMENT PENDING","PAID")),IF(J14="","HOLD - APPROVAL",IF(O14="","APPROVED - PAYMENT PENDING","PAID")))))</x:f>
      </x:c>
      <x:c r="Q14" s="132"/>
      <x:c r="R14" s="131"/>
    </x:row>
    <x:row r="15">
      <x:c r="A15" s="132"/>
      <x:c r="B15" s="130"/>
      <x:c r="C15" s="130"/>
      <x:c r="D15" s="159"/>
      <x:c r="E15" s="159"/>
      <x:c r="F15" s="130"/>
      <x:c r="G15" s="130"/>
      <x:c r="H15" s="133"/>
      <x:c r="I15" s="130"/>
      <x:c r="J15" s="130"/>
      <x:c r="K15" s="130"/>
      <x:c r="L15" s="130"/>
      <x:c r="M15" s="130"/>
      <x:c r="N15" s="159"/>
      <x:c r="O15" s="131"/>
      <x:c r="P15" s="126" t="str">
        <x:f>IF(A15="","",IF(I15="","HOLD - EVIDENCE",IF(H15&gt;='Assumptions'!$B$10,IF(OR(J15="",K15=""),"HOLD - DUAL APPROVAL",IF(O15="","APPROVED - PAYMENT PENDING","PAID")),IF(J15="","HOLD - APPROVAL",IF(O15="","APPROVED - PAYMENT PENDING","PAID")))))</x:f>
      </x:c>
      <x:c r="Q15" s="132"/>
      <x:c r="R15" s="131"/>
    </x:row>
    <x:row r="16">
      <x:c r="A16" s="132"/>
      <x:c r="B16" s="130"/>
      <x:c r="C16" s="130"/>
      <x:c r="D16" s="159"/>
      <x:c r="E16" s="159"/>
      <x:c r="F16" s="130"/>
      <x:c r="G16" s="130"/>
      <x:c r="H16" s="133"/>
      <x:c r="I16" s="130"/>
      <x:c r="J16" s="130"/>
      <x:c r="K16" s="130"/>
      <x:c r="L16" s="130"/>
      <x:c r="M16" s="130"/>
      <x:c r="N16" s="159"/>
      <x:c r="O16" s="131"/>
      <x:c r="P16" s="126" t="str">
        <x:f>IF(A16="","",IF(I16="","HOLD - EVIDENCE",IF(H16&gt;='Assumptions'!$B$10,IF(OR(J16="",K16=""),"HOLD - DUAL APPROVAL",IF(O16="","APPROVED - PAYMENT PENDING","PAID")),IF(J16="","HOLD - APPROVAL",IF(O16="","APPROVED - PAYMENT PENDING","PAID")))))</x:f>
      </x:c>
      <x:c r="Q16" s="132"/>
      <x:c r="R16" s="131"/>
    </x:row>
    <x:row r="17">
      <x:c r="A17" s="132"/>
      <x:c r="B17" s="130"/>
      <x:c r="C17" s="130"/>
      <x:c r="D17" s="159"/>
      <x:c r="E17" s="159"/>
      <x:c r="F17" s="130"/>
      <x:c r="G17" s="130"/>
      <x:c r="H17" s="133"/>
      <x:c r="I17" s="130"/>
      <x:c r="J17" s="130"/>
      <x:c r="K17" s="130"/>
      <x:c r="L17" s="130"/>
      <x:c r="M17" s="130"/>
      <x:c r="N17" s="159"/>
      <x:c r="O17" s="131"/>
      <x:c r="P17" s="126" t="str">
        <x:f>IF(A17="","",IF(I17="","HOLD - EVIDENCE",IF(H17&gt;='Assumptions'!$B$10,IF(OR(J17="",K17=""),"HOLD - DUAL APPROVAL",IF(O17="","APPROVED - PAYMENT PENDING","PAID")),IF(J17="","HOLD - APPROVAL",IF(O17="","APPROVED - PAYMENT PENDING","PAID")))))</x:f>
      </x:c>
      <x:c r="Q17" s="132"/>
      <x:c r="R17" s="131"/>
    </x:row>
    <x:row r="18">
      <x:c r="A18" s="132"/>
      <x:c r="B18" s="130"/>
      <x:c r="C18" s="130"/>
      <x:c r="D18" s="159"/>
      <x:c r="E18" s="159"/>
      <x:c r="F18" s="130"/>
      <x:c r="G18" s="130"/>
      <x:c r="H18" s="133"/>
      <x:c r="I18" s="130"/>
      <x:c r="J18" s="130"/>
      <x:c r="K18" s="130"/>
      <x:c r="L18" s="130"/>
      <x:c r="M18" s="130"/>
      <x:c r="N18" s="159"/>
      <x:c r="O18" s="131"/>
      <x:c r="P18" s="126" t="str">
        <x:f>IF(A18="","",IF(I18="","HOLD - EVIDENCE",IF(H18&gt;='Assumptions'!$B$10,IF(OR(J18="",K18=""),"HOLD - DUAL APPROVAL",IF(O18="","APPROVED - PAYMENT PENDING","PAID")),IF(J18="","HOLD - APPROVAL",IF(O18="","APPROVED - PAYMENT PENDING","PAID")))))</x:f>
      </x:c>
      <x:c r="Q18" s="132"/>
      <x:c r="R18" s="131"/>
    </x:row>
    <x:row r="19">
      <x:c r="A19" s="132"/>
      <x:c r="B19" s="130"/>
      <x:c r="C19" s="130"/>
      <x:c r="D19" s="159"/>
      <x:c r="E19" s="159"/>
      <x:c r="F19" s="130"/>
      <x:c r="G19" s="130"/>
      <x:c r="H19" s="133"/>
      <x:c r="I19" s="130"/>
      <x:c r="J19" s="130"/>
      <x:c r="K19" s="130"/>
      <x:c r="L19" s="130"/>
      <x:c r="M19" s="130"/>
      <x:c r="N19" s="159"/>
      <x:c r="O19" s="131"/>
      <x:c r="P19" s="126" t="str">
        <x:f>IF(A19="","",IF(I19="","HOLD - EVIDENCE",IF(H19&gt;='Assumptions'!$B$10,IF(OR(J19="",K19=""),"HOLD - DUAL APPROVAL",IF(O19="","APPROVED - PAYMENT PENDING","PAID")),IF(J19="","HOLD - APPROVAL",IF(O19="","APPROVED - PAYMENT PENDING","PAID")))))</x:f>
      </x:c>
      <x:c r="Q19" s="132"/>
      <x:c r="R19" s="131"/>
    </x:row>
    <x:row r="20">
      <x:c r="A20" s="132"/>
      <x:c r="B20" s="130"/>
      <x:c r="C20" s="130"/>
      <x:c r="D20" s="159"/>
      <x:c r="E20" s="159"/>
      <x:c r="F20" s="130"/>
      <x:c r="G20" s="130"/>
      <x:c r="H20" s="133"/>
      <x:c r="I20" s="130"/>
      <x:c r="J20" s="130"/>
      <x:c r="K20" s="130"/>
      <x:c r="L20" s="130"/>
      <x:c r="M20" s="130"/>
      <x:c r="N20" s="159"/>
      <x:c r="O20" s="131"/>
      <x:c r="P20" s="126" t="str">
        <x:f>IF(A20="","",IF(I20="","HOLD - EVIDENCE",IF(H20&gt;='Assumptions'!$B$10,IF(OR(J20="",K20=""),"HOLD - DUAL APPROVAL",IF(O20="","APPROVED - PAYMENT PENDING","PAID")),IF(J20="","HOLD - APPROVAL",IF(O20="","APPROVED - PAYMENT PENDING","PAID")))))</x:f>
      </x:c>
      <x:c r="Q20" s="132"/>
      <x:c r="R20" s="131"/>
    </x:row>
    <x:row r="21">
      <x:c r="A21" s="132"/>
      <x:c r="B21" s="130"/>
      <x:c r="C21" s="130"/>
      <x:c r="D21" s="159"/>
      <x:c r="E21" s="159"/>
      <x:c r="F21" s="130"/>
      <x:c r="G21" s="130"/>
      <x:c r="H21" s="133"/>
      <x:c r="I21" s="130"/>
      <x:c r="J21" s="130"/>
      <x:c r="K21" s="130"/>
      <x:c r="L21" s="130"/>
      <x:c r="M21" s="130"/>
      <x:c r="N21" s="159"/>
      <x:c r="O21" s="131"/>
      <x:c r="P21" s="126" t="str">
        <x:f>IF(A21="","",IF(I21="","HOLD - EVIDENCE",IF(H21&gt;='Assumptions'!$B$10,IF(OR(J21="",K21=""),"HOLD - DUAL APPROVAL",IF(O21="","APPROVED - PAYMENT PENDING","PAID")),IF(J21="","HOLD - APPROVAL",IF(O21="","APPROVED - PAYMENT PENDING","PAID")))))</x:f>
      </x:c>
      <x:c r="Q21" s="132"/>
      <x:c r="R21" s="131"/>
    </x:row>
    <x:row r="22">
      <x:c r="A22" s="132"/>
      <x:c r="B22" s="130"/>
      <x:c r="C22" s="130"/>
      <x:c r="D22" s="159"/>
      <x:c r="E22" s="159"/>
      <x:c r="F22" s="130"/>
      <x:c r="G22" s="130"/>
      <x:c r="H22" s="133"/>
      <x:c r="I22" s="130"/>
      <x:c r="J22" s="130"/>
      <x:c r="K22" s="130"/>
      <x:c r="L22" s="130"/>
      <x:c r="M22" s="130"/>
      <x:c r="N22" s="159"/>
      <x:c r="O22" s="131"/>
      <x:c r="P22" s="126" t="str">
        <x:f>IF(A22="","",IF(I22="","HOLD - EVIDENCE",IF(H22&gt;='Assumptions'!$B$10,IF(OR(J22="",K22=""),"HOLD - DUAL APPROVAL",IF(O22="","APPROVED - PAYMENT PENDING","PAID")),IF(J22="","HOLD - APPROVAL",IF(O22="","APPROVED - PAYMENT PENDING","PAID")))))</x:f>
      </x:c>
      <x:c r="Q22" s="132"/>
      <x:c r="R22" s="131"/>
    </x:row>
    <x:row r="23">
      <x:c r="A23" s="132"/>
      <x:c r="B23" s="130"/>
      <x:c r="C23" s="130"/>
      <x:c r="D23" s="159"/>
      <x:c r="E23" s="159"/>
      <x:c r="F23" s="130"/>
      <x:c r="G23" s="130"/>
      <x:c r="H23" s="133"/>
      <x:c r="I23" s="130"/>
      <x:c r="J23" s="130"/>
      <x:c r="K23" s="130"/>
      <x:c r="L23" s="130"/>
      <x:c r="M23" s="130"/>
      <x:c r="N23" s="159"/>
      <x:c r="O23" s="131"/>
      <x:c r="P23" s="126" t="str">
        <x:f>IF(A23="","",IF(I23="","HOLD - EVIDENCE",IF(H23&gt;='Assumptions'!$B$10,IF(OR(J23="",K23=""),"HOLD - DUAL APPROVAL",IF(O23="","APPROVED - PAYMENT PENDING","PAID")),IF(J23="","HOLD - APPROVAL",IF(O23="","APPROVED - PAYMENT PENDING","PAID")))))</x:f>
      </x:c>
      <x:c r="Q23" s="132"/>
      <x:c r="R23" s="131"/>
    </x:row>
    <x:row r="24">
      <x:c r="A24" s="132"/>
      <x:c r="B24" s="130"/>
      <x:c r="C24" s="130"/>
      <x:c r="D24" s="159"/>
      <x:c r="E24" s="159"/>
      <x:c r="F24" s="130"/>
      <x:c r="G24" s="130"/>
      <x:c r="H24" s="133"/>
      <x:c r="I24" s="130"/>
      <x:c r="J24" s="130"/>
      <x:c r="K24" s="130"/>
      <x:c r="L24" s="130"/>
      <x:c r="M24" s="130"/>
      <x:c r="N24" s="159"/>
      <x:c r="O24" s="131"/>
      <x:c r="P24" s="126" t="str">
        <x:f>IF(A24="","",IF(I24="","HOLD - EVIDENCE",IF(H24&gt;='Assumptions'!$B$10,IF(OR(J24="",K24=""),"HOLD - DUAL APPROVAL",IF(O24="","APPROVED - PAYMENT PENDING","PAID")),IF(J24="","HOLD - APPROVAL",IF(O24="","APPROVED - PAYMENT PENDING","PAID")))))</x:f>
      </x:c>
      <x:c r="Q24" s="132"/>
      <x:c r="R24" s="131"/>
    </x:row>
    <x:row r="25">
      <x:c r="A25" s="132"/>
      <x:c r="B25" s="130"/>
      <x:c r="C25" s="130"/>
      <x:c r="D25" s="159"/>
      <x:c r="E25" s="159"/>
      <x:c r="F25" s="130"/>
      <x:c r="G25" s="130"/>
      <x:c r="H25" s="133"/>
      <x:c r="I25" s="130"/>
      <x:c r="J25" s="130"/>
      <x:c r="K25" s="130"/>
      <x:c r="L25" s="130"/>
      <x:c r="M25" s="130"/>
      <x:c r="N25" s="159"/>
      <x:c r="O25" s="131"/>
      <x:c r="P25" s="126" t="str">
        <x:f>IF(A25="","",IF(I25="","HOLD - EVIDENCE",IF(H25&gt;='Assumptions'!$B$10,IF(OR(J25="",K25=""),"HOLD - DUAL APPROVAL",IF(O25="","APPROVED - PAYMENT PENDING","PAID")),IF(J25="","HOLD - APPROVAL",IF(O25="","APPROVED - PAYMENT PENDING","PAID")))))</x:f>
      </x:c>
      <x:c r="Q25" s="132"/>
      <x:c r="R25" s="131"/>
    </x:row>
    <x:row r="26">
      <x:c r="A26" s="132"/>
      <x:c r="B26" s="130"/>
      <x:c r="C26" s="130"/>
      <x:c r="D26" s="159"/>
      <x:c r="E26" s="159"/>
      <x:c r="F26" s="130"/>
      <x:c r="G26" s="130"/>
      <x:c r="H26" s="133"/>
      <x:c r="I26" s="130"/>
      <x:c r="J26" s="130"/>
      <x:c r="K26" s="130"/>
      <x:c r="L26" s="130"/>
      <x:c r="M26" s="130"/>
      <x:c r="N26" s="159"/>
      <x:c r="O26" s="131"/>
      <x:c r="P26" s="126" t="str">
        <x:f>IF(A26="","",IF(I26="","HOLD - EVIDENCE",IF(H26&gt;='Assumptions'!$B$10,IF(OR(J26="",K26=""),"HOLD - DUAL APPROVAL",IF(O26="","APPROVED - PAYMENT PENDING","PAID")),IF(J26="","HOLD - APPROVAL",IF(O26="","APPROVED - PAYMENT PENDING","PAID")))))</x:f>
      </x:c>
      <x:c r="Q26" s="132"/>
      <x:c r="R26" s="131"/>
    </x:row>
    <x:row r="27">
      <x:c r="A27" s="132"/>
      <x:c r="B27" s="130"/>
      <x:c r="C27" s="130"/>
      <x:c r="D27" s="159"/>
      <x:c r="E27" s="159"/>
      <x:c r="F27" s="130"/>
      <x:c r="G27" s="130"/>
      <x:c r="H27" s="133"/>
      <x:c r="I27" s="130"/>
      <x:c r="J27" s="130"/>
      <x:c r="K27" s="130"/>
      <x:c r="L27" s="130"/>
      <x:c r="M27" s="130"/>
      <x:c r="N27" s="159"/>
      <x:c r="O27" s="131"/>
      <x:c r="P27" s="126" t="str">
        <x:f>IF(A27="","",IF(I27="","HOLD - EVIDENCE",IF(H27&gt;='Assumptions'!$B$10,IF(OR(J27="",K27=""),"HOLD - DUAL APPROVAL",IF(O27="","APPROVED - PAYMENT PENDING","PAID")),IF(J27="","HOLD - APPROVAL",IF(O27="","APPROVED - PAYMENT PENDING","PAID")))))</x:f>
      </x:c>
      <x:c r="Q27" s="132"/>
      <x:c r="R27" s="131"/>
    </x:row>
    <x:row r="28">
      <x:c r="A28" s="132"/>
      <x:c r="B28" s="130"/>
      <x:c r="C28" s="130"/>
      <x:c r="D28" s="159"/>
      <x:c r="E28" s="159"/>
      <x:c r="F28" s="130"/>
      <x:c r="G28" s="130"/>
      <x:c r="H28" s="133"/>
      <x:c r="I28" s="130"/>
      <x:c r="J28" s="130"/>
      <x:c r="K28" s="130"/>
      <x:c r="L28" s="130"/>
      <x:c r="M28" s="130"/>
      <x:c r="N28" s="159"/>
      <x:c r="O28" s="131"/>
      <x:c r="P28" s="126" t="str">
        <x:f>IF(A28="","",IF(I28="","HOLD - EVIDENCE",IF(H28&gt;='Assumptions'!$B$10,IF(OR(J28="",K28=""),"HOLD - DUAL APPROVAL",IF(O28="","APPROVED - PAYMENT PENDING","PAID")),IF(J28="","HOLD - APPROVAL",IF(O28="","APPROVED - PAYMENT PENDING","PAID")))))</x:f>
      </x:c>
      <x:c r="Q28" s="132"/>
      <x:c r="R28" s="131"/>
    </x:row>
    <x:row r="29">
      <x:c r="A29" s="132"/>
      <x:c r="B29" s="130"/>
      <x:c r="C29" s="130"/>
      <x:c r="D29" s="159"/>
      <x:c r="E29" s="159"/>
      <x:c r="F29" s="130"/>
      <x:c r="G29" s="130"/>
      <x:c r="H29" s="133"/>
      <x:c r="I29" s="130"/>
      <x:c r="J29" s="130"/>
      <x:c r="K29" s="130"/>
      <x:c r="L29" s="130"/>
      <x:c r="M29" s="130"/>
      <x:c r="N29" s="159"/>
      <x:c r="O29" s="131"/>
      <x:c r="P29" s="126" t="str">
        <x:f>IF(A29="","",IF(I29="","HOLD - EVIDENCE",IF(H29&gt;='Assumptions'!$B$10,IF(OR(J29="",K29=""),"HOLD - DUAL APPROVAL",IF(O29="","APPROVED - PAYMENT PENDING","PAID")),IF(J29="","HOLD - APPROVAL",IF(O29="","APPROVED - PAYMENT PENDING","PAID")))))</x:f>
      </x:c>
      <x:c r="Q29" s="132"/>
      <x:c r="R29" s="131"/>
    </x:row>
    <x:row r="30">
      <x:c r="A30" s="132"/>
      <x:c r="B30" s="130"/>
      <x:c r="C30" s="130"/>
      <x:c r="D30" s="159"/>
      <x:c r="E30" s="159"/>
      <x:c r="F30" s="130"/>
      <x:c r="G30" s="130"/>
      <x:c r="H30" s="133"/>
      <x:c r="I30" s="130"/>
      <x:c r="J30" s="130"/>
      <x:c r="K30" s="130"/>
      <x:c r="L30" s="130"/>
      <x:c r="M30" s="130"/>
      <x:c r="N30" s="159"/>
      <x:c r="O30" s="131"/>
      <x:c r="P30" s="126" t="str">
        <x:f>IF(A30="","",IF(I30="","HOLD - EVIDENCE",IF(H30&gt;='Assumptions'!$B$10,IF(OR(J30="",K30=""),"HOLD - DUAL APPROVAL",IF(O30="","APPROVED - PAYMENT PENDING","PAID")),IF(J30="","HOLD - APPROVAL",IF(O30="","APPROVED - PAYMENT PENDING","PAID")))))</x:f>
      </x:c>
      <x:c r="Q30" s="132"/>
      <x:c r="R30" s="131"/>
    </x:row>
    <x:row r="31">
      <x:c r="A31" s="132"/>
      <x:c r="B31" s="130"/>
      <x:c r="C31" s="130"/>
      <x:c r="D31" s="159"/>
      <x:c r="E31" s="159"/>
      <x:c r="F31" s="130"/>
      <x:c r="G31" s="130"/>
      <x:c r="H31" s="133"/>
      <x:c r="I31" s="130"/>
      <x:c r="J31" s="130"/>
      <x:c r="K31" s="130"/>
      <x:c r="L31" s="130"/>
      <x:c r="M31" s="130"/>
      <x:c r="N31" s="159"/>
      <x:c r="O31" s="131"/>
      <x:c r="P31" s="126" t="str">
        <x:f>IF(A31="","",IF(I31="","HOLD - EVIDENCE",IF(H31&gt;='Assumptions'!$B$10,IF(OR(J31="",K31=""),"HOLD - DUAL APPROVAL",IF(O31="","APPROVED - PAYMENT PENDING","PAID")),IF(J31="","HOLD - APPROVAL",IF(O31="","APPROVED - PAYMENT PENDING","PAID")))))</x:f>
      </x:c>
      <x:c r="Q31" s="132"/>
      <x:c r="R31" s="131"/>
    </x:row>
    <x:row r="32">
      <x:c r="A32" s="132"/>
      <x:c r="B32" s="130"/>
      <x:c r="C32" s="130"/>
      <x:c r="D32" s="159"/>
      <x:c r="E32" s="159"/>
      <x:c r="F32" s="130"/>
      <x:c r="G32" s="130"/>
      <x:c r="H32" s="133"/>
      <x:c r="I32" s="130"/>
      <x:c r="J32" s="130"/>
      <x:c r="K32" s="130"/>
      <x:c r="L32" s="130"/>
      <x:c r="M32" s="130"/>
      <x:c r="N32" s="159"/>
      <x:c r="O32" s="131"/>
      <x:c r="P32" s="126" t="str">
        <x:f>IF(A32="","",IF(I32="","HOLD - EVIDENCE",IF(H32&gt;='Assumptions'!$B$10,IF(OR(J32="",K32=""),"HOLD - DUAL APPROVAL",IF(O32="","APPROVED - PAYMENT PENDING","PAID")),IF(J32="","HOLD - APPROVAL",IF(O32="","APPROVED - PAYMENT PENDING","PAID")))))</x:f>
      </x:c>
      <x:c r="Q32" s="132"/>
      <x:c r="R32" s="131"/>
    </x:row>
    <x:row r="33">
      <x:c r="A33" s="132"/>
      <x:c r="B33" s="130"/>
      <x:c r="C33" s="130"/>
      <x:c r="D33" s="159"/>
      <x:c r="E33" s="159"/>
      <x:c r="F33" s="130"/>
      <x:c r="G33" s="130"/>
      <x:c r="H33" s="133"/>
      <x:c r="I33" s="130"/>
      <x:c r="J33" s="130"/>
      <x:c r="K33" s="130"/>
      <x:c r="L33" s="130"/>
      <x:c r="M33" s="130"/>
      <x:c r="N33" s="159"/>
      <x:c r="O33" s="131"/>
      <x:c r="P33" s="126" t="str">
        <x:f>IF(A33="","",IF(I33="","HOLD - EVIDENCE",IF(H33&gt;='Assumptions'!$B$10,IF(OR(J33="",K33=""),"HOLD - DUAL APPROVAL",IF(O33="","APPROVED - PAYMENT PENDING","PAID")),IF(J33="","HOLD - APPROVAL",IF(O33="","APPROVED - PAYMENT PENDING","PAID")))))</x:f>
      </x:c>
      <x:c r="Q33" s="132"/>
      <x:c r="R33" s="131"/>
    </x:row>
    <x:row r="34">
      <x:c r="A34" s="132"/>
      <x:c r="B34" s="130"/>
      <x:c r="C34" s="130"/>
      <x:c r="D34" s="159"/>
      <x:c r="E34" s="159"/>
      <x:c r="F34" s="130"/>
      <x:c r="G34" s="130"/>
      <x:c r="H34" s="133"/>
      <x:c r="I34" s="130"/>
      <x:c r="J34" s="130"/>
      <x:c r="K34" s="130"/>
      <x:c r="L34" s="130"/>
      <x:c r="M34" s="130"/>
      <x:c r="N34" s="159"/>
      <x:c r="O34" s="131"/>
      <x:c r="P34" s="126" t="str">
        <x:f>IF(A34="","",IF(I34="","HOLD - EVIDENCE",IF(H34&gt;='Assumptions'!$B$10,IF(OR(J34="",K34=""),"HOLD - DUAL APPROVAL",IF(O34="","APPROVED - PAYMENT PENDING","PAID")),IF(J34="","HOLD - APPROVAL",IF(O34="","APPROVED - PAYMENT PENDING","PAID")))))</x:f>
      </x:c>
      <x:c r="Q34" s="132"/>
      <x:c r="R34" s="131"/>
    </x:row>
    <x:row r="35">
      <x:c r="A35" s="132"/>
      <x:c r="B35" s="130"/>
      <x:c r="C35" s="130"/>
      <x:c r="D35" s="159"/>
      <x:c r="E35" s="159"/>
      <x:c r="F35" s="130"/>
      <x:c r="G35" s="130"/>
      <x:c r="H35" s="133"/>
      <x:c r="I35" s="130"/>
      <x:c r="J35" s="130"/>
      <x:c r="K35" s="130"/>
      <x:c r="L35" s="130"/>
      <x:c r="M35" s="130"/>
      <x:c r="N35" s="159"/>
      <x:c r="O35" s="131"/>
      <x:c r="P35" s="126" t="str">
        <x:f>IF(A35="","",IF(I35="","HOLD - EVIDENCE",IF(H35&gt;='Assumptions'!$B$10,IF(OR(J35="",K35=""),"HOLD - DUAL APPROVAL",IF(O35="","APPROVED - PAYMENT PENDING","PAID")),IF(J35="","HOLD - APPROVAL",IF(O35="","APPROVED - PAYMENT PENDING","PAID")))))</x:f>
      </x:c>
      <x:c r="Q35" s="132"/>
      <x:c r="R35" s="131"/>
    </x:row>
    <x:row r="36">
      <x:c r="A36" s="132"/>
      <x:c r="B36" s="130"/>
      <x:c r="C36" s="130"/>
      <x:c r="D36" s="159"/>
      <x:c r="E36" s="159"/>
      <x:c r="F36" s="130"/>
      <x:c r="G36" s="130"/>
      <x:c r="H36" s="133"/>
      <x:c r="I36" s="130"/>
      <x:c r="J36" s="130"/>
      <x:c r="K36" s="130"/>
      <x:c r="L36" s="130"/>
      <x:c r="M36" s="130"/>
      <x:c r="N36" s="159"/>
      <x:c r="O36" s="131"/>
      <x:c r="P36" s="126" t="str">
        <x:f>IF(A36="","",IF(I36="","HOLD - EVIDENCE",IF(H36&gt;='Assumptions'!$B$10,IF(OR(J36="",K36=""),"HOLD - DUAL APPROVAL",IF(O36="","APPROVED - PAYMENT PENDING","PAID")),IF(J36="","HOLD - APPROVAL",IF(O36="","APPROVED - PAYMENT PENDING","PAID")))))</x:f>
      </x:c>
      <x:c r="Q36" s="132"/>
      <x:c r="R36" s="131"/>
    </x:row>
    <x:row r="37">
      <x:c r="A37" s="132"/>
      <x:c r="B37" s="130"/>
      <x:c r="C37" s="130"/>
      <x:c r="D37" s="159"/>
      <x:c r="E37" s="159"/>
      <x:c r="F37" s="130"/>
      <x:c r="G37" s="130"/>
      <x:c r="H37" s="133"/>
      <x:c r="I37" s="130"/>
      <x:c r="J37" s="130"/>
      <x:c r="K37" s="130"/>
      <x:c r="L37" s="130"/>
      <x:c r="M37" s="130"/>
      <x:c r="N37" s="159"/>
      <x:c r="O37" s="131"/>
      <x:c r="P37" s="126" t="str">
        <x:f>IF(A37="","",IF(I37="","HOLD - EVIDENCE",IF(H37&gt;='Assumptions'!$B$10,IF(OR(J37="",K37=""),"HOLD - DUAL APPROVAL",IF(O37="","APPROVED - PAYMENT PENDING","PAID")),IF(J37="","HOLD - APPROVAL",IF(O37="","APPROVED - PAYMENT PENDING","PAID")))))</x:f>
      </x:c>
      <x:c r="Q37" s="132"/>
      <x:c r="R37" s="131"/>
    </x:row>
    <x:row r="38">
      <x:c r="A38" s="132"/>
      <x:c r="B38" s="130"/>
      <x:c r="C38" s="130"/>
      <x:c r="D38" s="159"/>
      <x:c r="E38" s="159"/>
      <x:c r="F38" s="130"/>
      <x:c r="G38" s="130"/>
      <x:c r="H38" s="133"/>
      <x:c r="I38" s="130"/>
      <x:c r="J38" s="130"/>
      <x:c r="K38" s="130"/>
      <x:c r="L38" s="130"/>
      <x:c r="M38" s="130"/>
      <x:c r="N38" s="159"/>
      <x:c r="O38" s="131"/>
      <x:c r="P38" s="126" t="str">
        <x:f>IF(A38="","",IF(I38="","HOLD - EVIDENCE",IF(H38&gt;='Assumptions'!$B$10,IF(OR(J38="",K38=""),"HOLD - DUAL APPROVAL",IF(O38="","APPROVED - PAYMENT PENDING","PAID")),IF(J38="","HOLD - APPROVAL",IF(O38="","APPROVED - PAYMENT PENDING","PAID")))))</x:f>
      </x:c>
      <x:c r="Q38" s="132"/>
      <x:c r="R38" s="131"/>
    </x:row>
    <x:row r="39">
      <x:c r="A39" s="132"/>
      <x:c r="B39" s="130"/>
      <x:c r="C39" s="130"/>
      <x:c r="D39" s="159"/>
      <x:c r="E39" s="159"/>
      <x:c r="F39" s="130"/>
      <x:c r="G39" s="130"/>
      <x:c r="H39" s="133"/>
      <x:c r="I39" s="130"/>
      <x:c r="J39" s="130"/>
      <x:c r="K39" s="130"/>
      <x:c r="L39" s="130"/>
      <x:c r="M39" s="130"/>
      <x:c r="N39" s="159"/>
      <x:c r="O39" s="131"/>
      <x:c r="P39" s="126" t="str">
        <x:f>IF(A39="","",IF(I39="","HOLD - EVIDENCE",IF(H39&gt;='Assumptions'!$B$10,IF(OR(J39="",K39=""),"HOLD - DUAL APPROVAL",IF(O39="","APPROVED - PAYMENT PENDING","PAID")),IF(J39="","HOLD - APPROVAL",IF(O39="","APPROVED - PAYMENT PENDING","PAID")))))</x:f>
      </x:c>
      <x:c r="Q39" s="132"/>
      <x:c r="R39" s="131"/>
    </x:row>
    <x:row r="40">
      <x:c r="A40" s="132"/>
      <x:c r="B40" s="130"/>
      <x:c r="C40" s="130"/>
      <x:c r="D40" s="159"/>
      <x:c r="E40" s="159"/>
      <x:c r="F40" s="130"/>
      <x:c r="G40" s="130"/>
      <x:c r="H40" s="133"/>
      <x:c r="I40" s="130"/>
      <x:c r="J40" s="130"/>
      <x:c r="K40" s="130"/>
      <x:c r="L40" s="130"/>
      <x:c r="M40" s="130"/>
      <x:c r="N40" s="159"/>
      <x:c r="O40" s="131"/>
      <x:c r="P40" s="126" t="str">
        <x:f>IF(A40="","",IF(I40="","HOLD - EVIDENCE",IF(H40&gt;='Assumptions'!$B$10,IF(OR(J40="",K40=""),"HOLD - DUAL APPROVAL",IF(O40="","APPROVED - PAYMENT PENDING","PAID")),IF(J40="","HOLD - APPROVAL",IF(O40="","APPROVED - PAYMENT PENDING","PAID")))))</x:f>
      </x:c>
      <x:c r="Q40" s="132"/>
      <x:c r="R40" s="131"/>
    </x:row>
    <x:row r="41">
      <x:c r="A41" s="132"/>
      <x:c r="B41" s="130"/>
      <x:c r="C41" s="130"/>
      <x:c r="D41" s="159"/>
      <x:c r="E41" s="159"/>
      <x:c r="F41" s="130"/>
      <x:c r="G41" s="130"/>
      <x:c r="H41" s="133"/>
      <x:c r="I41" s="130"/>
      <x:c r="J41" s="130"/>
      <x:c r="K41" s="130"/>
      <x:c r="L41" s="130"/>
      <x:c r="M41" s="130"/>
      <x:c r="N41" s="159"/>
      <x:c r="O41" s="131"/>
      <x:c r="P41" s="126" t="str">
        <x:f>IF(A41="","",IF(I41="","HOLD - EVIDENCE",IF(H41&gt;='Assumptions'!$B$10,IF(OR(J41="",K41=""),"HOLD - DUAL APPROVAL",IF(O41="","APPROVED - PAYMENT PENDING","PAID")),IF(J41="","HOLD - APPROVAL",IF(O41="","APPROVED - PAYMENT PENDING","PAID")))))</x:f>
      </x:c>
      <x:c r="Q41" s="132"/>
      <x:c r="R41" s="131"/>
    </x:row>
    <x:row r="42">
      <x:c r="A42" s="132"/>
      <x:c r="B42" s="130"/>
      <x:c r="C42" s="130"/>
      <x:c r="D42" s="159"/>
      <x:c r="E42" s="159"/>
      <x:c r="F42" s="130"/>
      <x:c r="G42" s="130"/>
      <x:c r="H42" s="133"/>
      <x:c r="I42" s="130"/>
      <x:c r="J42" s="130"/>
      <x:c r="K42" s="130"/>
      <x:c r="L42" s="130"/>
      <x:c r="M42" s="130"/>
      <x:c r="N42" s="159"/>
      <x:c r="O42" s="131"/>
      <x:c r="P42" s="126" t="str">
        <x:f>IF(A42="","",IF(I42="","HOLD - EVIDENCE",IF(H42&gt;='Assumptions'!$B$10,IF(OR(J42="",K42=""),"HOLD - DUAL APPROVAL",IF(O42="","APPROVED - PAYMENT PENDING","PAID")),IF(J42="","HOLD - APPROVAL",IF(O42="","APPROVED - PAYMENT PENDING","PAID")))))</x:f>
      </x:c>
      <x:c r="Q42" s="132"/>
      <x:c r="R42" s="131"/>
    </x:row>
    <x:row r="43">
      <x:c r="A43" s="132"/>
      <x:c r="B43" s="130"/>
      <x:c r="C43" s="130"/>
      <x:c r="D43" s="159"/>
      <x:c r="E43" s="159"/>
      <x:c r="F43" s="130"/>
      <x:c r="G43" s="130"/>
      <x:c r="H43" s="133"/>
      <x:c r="I43" s="130"/>
      <x:c r="J43" s="130"/>
      <x:c r="K43" s="130"/>
      <x:c r="L43" s="130"/>
      <x:c r="M43" s="130"/>
      <x:c r="N43" s="159"/>
      <x:c r="O43" s="131"/>
      <x:c r="P43" s="126" t="str">
        <x:f>IF(A43="","",IF(I43="","HOLD - EVIDENCE",IF(H43&gt;='Assumptions'!$B$10,IF(OR(J43="",K43=""),"HOLD - DUAL APPROVAL",IF(O43="","APPROVED - PAYMENT PENDING","PAID")),IF(J43="","HOLD - APPROVAL",IF(O43="","APPROVED - PAYMENT PENDING","PAID")))))</x:f>
      </x:c>
      <x:c r="Q43" s="132"/>
      <x:c r="R43" s="131"/>
    </x:row>
    <x:row r="44">
      <x:c r="A44" s="132"/>
      <x:c r="B44" s="130"/>
      <x:c r="C44" s="130"/>
      <x:c r="D44" s="159"/>
      <x:c r="E44" s="159"/>
      <x:c r="F44" s="130"/>
      <x:c r="G44" s="130"/>
      <x:c r="H44" s="133"/>
      <x:c r="I44" s="130"/>
      <x:c r="J44" s="130"/>
      <x:c r="K44" s="130"/>
      <x:c r="L44" s="130"/>
      <x:c r="M44" s="130"/>
      <x:c r="N44" s="159"/>
      <x:c r="O44" s="131"/>
      <x:c r="P44" s="126" t="str">
        <x:f>IF(A44="","",IF(I44="","HOLD - EVIDENCE",IF(H44&gt;='Assumptions'!$B$10,IF(OR(J44="",K44=""),"HOLD - DUAL APPROVAL",IF(O44="","APPROVED - PAYMENT PENDING","PAID")),IF(J44="","HOLD - APPROVAL",IF(O44="","APPROVED - PAYMENT PENDING","PAID")))))</x:f>
      </x:c>
      <x:c r="Q44" s="132"/>
      <x:c r="R44" s="131"/>
    </x:row>
    <x:row r="45">
      <x:c r="A45" s="132"/>
      <x:c r="B45" s="130"/>
      <x:c r="C45" s="130"/>
      <x:c r="D45" s="159"/>
      <x:c r="E45" s="159"/>
      <x:c r="F45" s="130"/>
      <x:c r="G45" s="130"/>
      <x:c r="H45" s="133"/>
      <x:c r="I45" s="130"/>
      <x:c r="J45" s="130"/>
      <x:c r="K45" s="130"/>
      <x:c r="L45" s="130"/>
      <x:c r="M45" s="130"/>
      <x:c r="N45" s="159"/>
      <x:c r="O45" s="131"/>
      <x:c r="P45" s="126" t="str">
        <x:f>IF(A45="","",IF(I45="","HOLD - EVIDENCE",IF(H45&gt;='Assumptions'!$B$10,IF(OR(J45="",K45=""),"HOLD - DUAL APPROVAL",IF(O45="","APPROVED - PAYMENT PENDING","PAID")),IF(J45="","HOLD - APPROVAL",IF(O45="","APPROVED - PAYMENT PENDING","PAID")))))</x:f>
      </x:c>
      <x:c r="Q45" s="132"/>
      <x:c r="R45" s="131"/>
    </x:row>
    <x:row r="46">
      <x:c r="A46" s="132"/>
      <x:c r="B46" s="130"/>
      <x:c r="C46" s="130"/>
      <x:c r="D46" s="159"/>
      <x:c r="E46" s="159"/>
      <x:c r="F46" s="130"/>
      <x:c r="G46" s="130"/>
      <x:c r="H46" s="133"/>
      <x:c r="I46" s="130"/>
      <x:c r="J46" s="130"/>
      <x:c r="K46" s="130"/>
      <x:c r="L46" s="130"/>
      <x:c r="M46" s="130"/>
      <x:c r="N46" s="159"/>
      <x:c r="O46" s="131"/>
      <x:c r="P46" s="126" t="str">
        <x:f>IF(A46="","",IF(I46="","HOLD - EVIDENCE",IF(H46&gt;='Assumptions'!$B$10,IF(OR(J46="",K46=""),"HOLD - DUAL APPROVAL",IF(O46="","APPROVED - PAYMENT PENDING","PAID")),IF(J46="","HOLD - APPROVAL",IF(O46="","APPROVED - PAYMENT PENDING","PAID")))))</x:f>
      </x:c>
      <x:c r="Q46" s="132"/>
      <x:c r="R46" s="131"/>
    </x:row>
    <x:row r="47">
      <x:c r="A47" s="132"/>
      <x:c r="B47" s="130"/>
      <x:c r="C47" s="130"/>
      <x:c r="D47" s="159"/>
      <x:c r="E47" s="159"/>
      <x:c r="F47" s="130"/>
      <x:c r="G47" s="130"/>
      <x:c r="H47" s="133"/>
      <x:c r="I47" s="130"/>
      <x:c r="J47" s="130"/>
      <x:c r="K47" s="130"/>
      <x:c r="L47" s="130"/>
      <x:c r="M47" s="130"/>
      <x:c r="N47" s="159"/>
      <x:c r="O47" s="131"/>
      <x:c r="P47" s="126" t="str">
        <x:f>IF(A47="","",IF(I47="","HOLD - EVIDENCE",IF(H47&gt;='Assumptions'!$B$10,IF(OR(J47="",K47=""),"HOLD - DUAL APPROVAL",IF(O47="","APPROVED - PAYMENT PENDING","PAID")),IF(J47="","HOLD - APPROVAL",IF(O47="","APPROVED - PAYMENT PENDING","PAID")))))</x:f>
      </x:c>
      <x:c r="Q47" s="132"/>
      <x:c r="R47" s="131"/>
    </x:row>
    <x:row r="48">
      <x:c r="A48" s="132"/>
      <x:c r="B48" s="130"/>
      <x:c r="C48" s="130"/>
      <x:c r="D48" s="159"/>
      <x:c r="E48" s="159"/>
      <x:c r="F48" s="130"/>
      <x:c r="G48" s="130"/>
      <x:c r="H48" s="133"/>
      <x:c r="I48" s="130"/>
      <x:c r="J48" s="130"/>
      <x:c r="K48" s="130"/>
      <x:c r="L48" s="130"/>
      <x:c r="M48" s="130"/>
      <x:c r="N48" s="159"/>
      <x:c r="O48" s="131"/>
      <x:c r="P48" s="126" t="str">
        <x:f>IF(A48="","",IF(I48="","HOLD - EVIDENCE",IF(H48&gt;='Assumptions'!$B$10,IF(OR(J48="",K48=""),"HOLD - DUAL APPROVAL",IF(O48="","APPROVED - PAYMENT PENDING","PAID")),IF(J48="","HOLD - APPROVAL",IF(O48="","APPROVED - PAYMENT PENDING","PAID")))))</x:f>
      </x:c>
      <x:c r="Q48" s="132"/>
      <x:c r="R48" s="131"/>
    </x:row>
    <x:row r="49">
      <x:c r="A49" s="132"/>
      <x:c r="B49" s="130"/>
      <x:c r="C49" s="130"/>
      <x:c r="D49" s="159"/>
      <x:c r="E49" s="159"/>
      <x:c r="F49" s="130"/>
      <x:c r="G49" s="130"/>
      <x:c r="H49" s="133"/>
      <x:c r="I49" s="130"/>
      <x:c r="J49" s="130"/>
      <x:c r="K49" s="130"/>
      <x:c r="L49" s="130"/>
      <x:c r="M49" s="130"/>
      <x:c r="N49" s="159"/>
      <x:c r="O49" s="131"/>
      <x:c r="P49" s="126" t="str">
        <x:f>IF(A49="","",IF(I49="","HOLD - EVIDENCE",IF(H49&gt;='Assumptions'!$B$10,IF(OR(J49="",K49=""),"HOLD - DUAL APPROVAL",IF(O49="","APPROVED - PAYMENT PENDING","PAID")),IF(J49="","HOLD - APPROVAL",IF(O49="","APPROVED - PAYMENT PENDING","PAID")))))</x:f>
      </x:c>
      <x:c r="Q49" s="132"/>
      <x:c r="R49" s="131"/>
    </x:row>
    <x:row r="50">
      <x:c r="A50" s="132"/>
      <x:c r="B50" s="130"/>
      <x:c r="C50" s="130"/>
      <x:c r="D50" s="159"/>
      <x:c r="E50" s="159"/>
      <x:c r="F50" s="130"/>
      <x:c r="G50" s="130"/>
      <x:c r="H50" s="133"/>
      <x:c r="I50" s="130"/>
      <x:c r="J50" s="130"/>
      <x:c r="K50" s="130"/>
      <x:c r="L50" s="130"/>
      <x:c r="M50" s="130"/>
      <x:c r="N50" s="159"/>
      <x:c r="O50" s="131"/>
      <x:c r="P50" s="126" t="str">
        <x:f>IF(A50="","",IF(I50="","HOLD - EVIDENCE",IF(H50&gt;='Assumptions'!$B$10,IF(OR(J50="",K50=""),"HOLD - DUAL APPROVAL",IF(O50="","APPROVED - PAYMENT PENDING","PAID")),IF(J50="","HOLD - APPROVAL",IF(O50="","APPROVED - PAYMENT PENDING","PAID")))))</x:f>
      </x:c>
      <x:c r="Q50" s="132"/>
      <x:c r="R50" s="131"/>
    </x:row>
    <x:row r="51">
      <x:c r="A51" s="132"/>
      <x:c r="B51" s="130"/>
      <x:c r="C51" s="130"/>
      <x:c r="D51" s="159"/>
      <x:c r="E51" s="159"/>
      <x:c r="F51" s="130"/>
      <x:c r="G51" s="130"/>
      <x:c r="H51" s="133"/>
      <x:c r="I51" s="130"/>
      <x:c r="J51" s="130"/>
      <x:c r="K51" s="130"/>
      <x:c r="L51" s="130"/>
      <x:c r="M51" s="130"/>
      <x:c r="N51" s="159"/>
      <x:c r="O51" s="131"/>
      <x:c r="P51" s="126" t="str">
        <x:f>IF(A51="","",IF(I51="","HOLD - EVIDENCE",IF(H51&gt;='Assumptions'!$B$10,IF(OR(J51="",K51=""),"HOLD - DUAL APPROVAL",IF(O51="","APPROVED - PAYMENT PENDING","PAID")),IF(J51="","HOLD - APPROVAL",IF(O51="","APPROVED - PAYMENT PENDING","PAID")))))</x:f>
      </x:c>
      <x:c r="Q51" s="132"/>
      <x:c r="R51" s="131"/>
    </x:row>
    <x:row r="52">
      <x:c r="A52" s="132"/>
      <x:c r="B52" s="130"/>
      <x:c r="C52" s="130"/>
      <x:c r="D52" s="159"/>
      <x:c r="E52" s="159"/>
      <x:c r="F52" s="130"/>
      <x:c r="G52" s="130"/>
      <x:c r="H52" s="133"/>
      <x:c r="I52" s="130"/>
      <x:c r="J52" s="130"/>
      <x:c r="K52" s="130"/>
      <x:c r="L52" s="130"/>
      <x:c r="M52" s="130"/>
      <x:c r="N52" s="159"/>
      <x:c r="O52" s="131"/>
      <x:c r="P52" s="126" t="str">
        <x:f>IF(A52="","",IF(I52="","HOLD - EVIDENCE",IF(H52&gt;='Assumptions'!$B$10,IF(OR(J52="",K52=""),"HOLD - DUAL APPROVAL",IF(O52="","APPROVED - PAYMENT PENDING","PAID")),IF(J52="","HOLD - APPROVAL",IF(O52="","APPROVED - PAYMENT PENDING","PAID")))))</x:f>
      </x:c>
      <x:c r="Q52" s="132"/>
      <x:c r="R52" s="131"/>
    </x:row>
    <x:row r="53">
      <x:c r="A53" s="132"/>
      <x:c r="B53" s="130"/>
      <x:c r="C53" s="130"/>
      <x:c r="D53" s="159"/>
      <x:c r="E53" s="159"/>
      <x:c r="F53" s="130"/>
      <x:c r="G53" s="130"/>
      <x:c r="H53" s="133"/>
      <x:c r="I53" s="130"/>
      <x:c r="J53" s="130"/>
      <x:c r="K53" s="130"/>
      <x:c r="L53" s="130"/>
      <x:c r="M53" s="130"/>
      <x:c r="N53" s="159"/>
      <x:c r="O53" s="131"/>
      <x:c r="P53" s="126" t="str">
        <x:f>IF(A53="","",IF(I53="","HOLD - EVIDENCE",IF(H53&gt;='Assumptions'!$B$10,IF(OR(J53="",K53=""),"HOLD - DUAL APPROVAL",IF(O53="","APPROVED - PAYMENT PENDING","PAID")),IF(J53="","HOLD - APPROVAL",IF(O53="","APPROVED - PAYMENT PENDING","PAID")))))</x:f>
      </x:c>
      <x:c r="Q53" s="132"/>
      <x:c r="R53" s="131"/>
    </x:row>
    <x:row r="54">
      <x:c r="A54" s="132"/>
      <x:c r="B54" s="130"/>
      <x:c r="C54" s="130"/>
      <x:c r="D54" s="159"/>
      <x:c r="E54" s="159"/>
      <x:c r="F54" s="130"/>
      <x:c r="G54" s="130"/>
      <x:c r="H54" s="133"/>
      <x:c r="I54" s="130"/>
      <x:c r="J54" s="130"/>
      <x:c r="K54" s="130"/>
      <x:c r="L54" s="130"/>
      <x:c r="M54" s="130"/>
      <x:c r="N54" s="159"/>
      <x:c r="O54" s="131"/>
      <x:c r="P54" s="126" t="str">
        <x:f>IF(A54="","",IF(I54="","HOLD - EVIDENCE",IF(H54&gt;='Assumptions'!$B$10,IF(OR(J54="",K54=""),"HOLD - DUAL APPROVAL",IF(O54="","APPROVED - PAYMENT PENDING","PAID")),IF(J54="","HOLD - APPROVAL",IF(O54="","APPROVED - PAYMENT PENDING","PAID")))))</x:f>
      </x:c>
      <x:c r="Q54" s="132"/>
      <x:c r="R54" s="131"/>
    </x:row>
    <x:row r="55">
      <x:c r="A55" s="132"/>
      <x:c r="B55" s="130"/>
      <x:c r="C55" s="130"/>
      <x:c r="D55" s="159"/>
      <x:c r="E55" s="159"/>
      <x:c r="F55" s="130"/>
      <x:c r="G55" s="130"/>
      <x:c r="H55" s="133"/>
      <x:c r="I55" s="130"/>
      <x:c r="J55" s="130"/>
      <x:c r="K55" s="130"/>
      <x:c r="L55" s="130"/>
      <x:c r="M55" s="130"/>
      <x:c r="N55" s="159"/>
      <x:c r="O55" s="131"/>
      <x:c r="P55" s="126" t="str">
        <x:f>IF(A55="","",IF(I55="","HOLD - EVIDENCE",IF(H55&gt;='Assumptions'!$B$10,IF(OR(J55="",K55=""),"HOLD - DUAL APPROVAL",IF(O55="","APPROVED - PAYMENT PENDING","PAID")),IF(J55="","HOLD - APPROVAL",IF(O55="","APPROVED - PAYMENT PENDING","PAID")))))</x:f>
      </x:c>
      <x:c r="Q55" s="132"/>
      <x:c r="R55" s="131"/>
    </x:row>
    <x:row r="56">
      <x:c r="A56" s="132"/>
      <x:c r="B56" s="130"/>
      <x:c r="C56" s="130"/>
      <x:c r="D56" s="159"/>
      <x:c r="E56" s="159"/>
      <x:c r="F56" s="130"/>
      <x:c r="G56" s="130"/>
      <x:c r="H56" s="133"/>
      <x:c r="I56" s="130"/>
      <x:c r="J56" s="130"/>
      <x:c r="K56" s="130"/>
      <x:c r="L56" s="130"/>
      <x:c r="M56" s="130"/>
      <x:c r="N56" s="159"/>
      <x:c r="O56" s="131"/>
      <x:c r="P56" s="126" t="str">
        <x:f>IF(A56="","",IF(I56="","HOLD - EVIDENCE",IF(H56&gt;='Assumptions'!$B$10,IF(OR(J56="",K56=""),"HOLD - DUAL APPROVAL",IF(O56="","APPROVED - PAYMENT PENDING","PAID")),IF(J56="","HOLD - APPROVAL",IF(O56="","APPROVED - PAYMENT PENDING","PAID")))))</x:f>
      </x:c>
      <x:c r="Q56" s="132"/>
      <x:c r="R56" s="131"/>
    </x:row>
    <x:row r="57">
      <x:c r="A57" s="132"/>
      <x:c r="B57" s="130"/>
      <x:c r="C57" s="130"/>
      <x:c r="D57" s="159"/>
      <x:c r="E57" s="159"/>
      <x:c r="F57" s="130"/>
      <x:c r="G57" s="130"/>
      <x:c r="H57" s="133"/>
      <x:c r="I57" s="130"/>
      <x:c r="J57" s="130"/>
      <x:c r="K57" s="130"/>
      <x:c r="L57" s="130"/>
      <x:c r="M57" s="130"/>
      <x:c r="N57" s="159"/>
      <x:c r="O57" s="131"/>
      <x:c r="P57" s="126" t="str">
        <x:f>IF(A57="","",IF(I57="","HOLD - EVIDENCE",IF(H57&gt;='Assumptions'!$B$10,IF(OR(J57="",K57=""),"HOLD - DUAL APPROVAL",IF(O57="","APPROVED - PAYMENT PENDING","PAID")),IF(J57="","HOLD - APPROVAL",IF(O57="","APPROVED - PAYMENT PENDING","PAID")))))</x:f>
      </x:c>
      <x:c r="Q57" s="132"/>
      <x:c r="R57" s="131"/>
    </x:row>
    <x:row r="58">
      <x:c r="A58" s="132"/>
      <x:c r="B58" s="130"/>
      <x:c r="C58" s="130"/>
      <x:c r="D58" s="159"/>
      <x:c r="E58" s="159"/>
      <x:c r="F58" s="130"/>
      <x:c r="G58" s="130"/>
      <x:c r="H58" s="133"/>
      <x:c r="I58" s="130"/>
      <x:c r="J58" s="130"/>
      <x:c r="K58" s="130"/>
      <x:c r="L58" s="130"/>
      <x:c r="M58" s="130"/>
      <x:c r="N58" s="159"/>
      <x:c r="O58" s="131"/>
      <x:c r="P58" s="126" t="str">
        <x:f>IF(A58="","",IF(I58="","HOLD - EVIDENCE",IF(H58&gt;='Assumptions'!$B$10,IF(OR(J58="",K58=""),"HOLD - DUAL APPROVAL",IF(O58="","APPROVED - PAYMENT PENDING","PAID")),IF(J58="","HOLD - APPROVAL",IF(O58="","APPROVED - PAYMENT PENDING","PAID")))))</x:f>
      </x:c>
      <x:c r="Q58" s="132"/>
      <x:c r="R58" s="131"/>
    </x:row>
    <x:row r="59">
      <x:c r="A59" s="132"/>
      <x:c r="B59" s="130"/>
      <x:c r="C59" s="130"/>
      <x:c r="D59" s="159"/>
      <x:c r="E59" s="159"/>
      <x:c r="F59" s="130"/>
      <x:c r="G59" s="130"/>
      <x:c r="H59" s="133"/>
      <x:c r="I59" s="130"/>
      <x:c r="J59" s="130"/>
      <x:c r="K59" s="130"/>
      <x:c r="L59" s="130"/>
      <x:c r="M59" s="130"/>
      <x:c r="N59" s="159"/>
      <x:c r="O59" s="131"/>
      <x:c r="P59" s="126" t="str">
        <x:f>IF(A59="","",IF(I59="","HOLD - EVIDENCE",IF(H59&gt;='Assumptions'!$B$10,IF(OR(J59="",K59=""),"HOLD - DUAL APPROVAL",IF(O59="","APPROVED - PAYMENT PENDING","PAID")),IF(J59="","HOLD - APPROVAL",IF(O59="","APPROVED - PAYMENT PENDING","PAID")))))</x:f>
      </x:c>
      <x:c r="Q59" s="132"/>
      <x:c r="R59" s="131"/>
    </x:row>
    <x:row r="60">
      <x:c r="A60" s="132"/>
      <x:c r="B60" s="130"/>
      <x:c r="C60" s="130"/>
      <x:c r="D60" s="159"/>
      <x:c r="E60" s="159"/>
      <x:c r="F60" s="130"/>
      <x:c r="G60" s="130"/>
      <x:c r="H60" s="133"/>
      <x:c r="I60" s="130"/>
      <x:c r="J60" s="130"/>
      <x:c r="K60" s="130"/>
      <x:c r="L60" s="130"/>
      <x:c r="M60" s="130"/>
      <x:c r="N60" s="159"/>
      <x:c r="O60" s="131"/>
      <x:c r="P60" s="126" t="str">
        <x:f>IF(A60="","",IF(I60="","HOLD - EVIDENCE",IF(H60&gt;='Assumptions'!$B$10,IF(OR(J60="",K60=""),"HOLD - DUAL APPROVAL",IF(O60="","APPROVED - PAYMENT PENDING","PAID")),IF(J60="","HOLD - APPROVAL",IF(O60="","APPROVED - PAYMENT PENDING","PAID")))))</x:f>
      </x:c>
      <x:c r="Q60" s="132"/>
      <x:c r="R60" s="131"/>
    </x:row>
    <x:row r="61">
      <x:c r="A61" s="132"/>
      <x:c r="B61" s="130"/>
      <x:c r="C61" s="130"/>
      <x:c r="D61" s="159"/>
      <x:c r="E61" s="159"/>
      <x:c r="F61" s="130"/>
      <x:c r="G61" s="130"/>
      <x:c r="H61" s="133"/>
      <x:c r="I61" s="130"/>
      <x:c r="J61" s="130"/>
      <x:c r="K61" s="130"/>
      <x:c r="L61" s="130"/>
      <x:c r="M61" s="130"/>
      <x:c r="N61" s="159"/>
      <x:c r="O61" s="131"/>
      <x:c r="P61" s="126" t="str">
        <x:f>IF(A61="","",IF(I61="","HOLD - EVIDENCE",IF(H61&gt;='Assumptions'!$B$10,IF(OR(J61="",K61=""),"HOLD - DUAL APPROVAL",IF(O61="","APPROVED - PAYMENT PENDING","PAID")),IF(J61="","HOLD - APPROVAL",IF(O61="","APPROVED - PAYMENT PENDING","PAID")))))</x:f>
      </x:c>
      <x:c r="Q61" s="132"/>
      <x:c r="R61" s="131"/>
    </x:row>
    <x:row r="62">
      <x:c r="A62" s="132"/>
      <x:c r="B62" s="130"/>
      <x:c r="C62" s="130"/>
      <x:c r="D62" s="159"/>
      <x:c r="E62" s="159"/>
      <x:c r="F62" s="130"/>
      <x:c r="G62" s="130"/>
      <x:c r="H62" s="133"/>
      <x:c r="I62" s="130"/>
      <x:c r="J62" s="130"/>
      <x:c r="K62" s="130"/>
      <x:c r="L62" s="130"/>
      <x:c r="M62" s="130"/>
      <x:c r="N62" s="159"/>
      <x:c r="O62" s="131"/>
      <x:c r="P62" s="126" t="str">
        <x:f>IF(A62="","",IF(I62="","HOLD - EVIDENCE",IF(H62&gt;='Assumptions'!$B$10,IF(OR(J62="",K62=""),"HOLD - DUAL APPROVAL",IF(O62="","APPROVED - PAYMENT PENDING","PAID")),IF(J62="","HOLD - APPROVAL",IF(O62="","APPROVED - PAYMENT PENDING","PAID")))))</x:f>
      </x:c>
      <x:c r="Q62" s="132"/>
      <x:c r="R62" s="131"/>
    </x:row>
    <x:row r="63">
      <x:c r="A63" s="132"/>
      <x:c r="B63" s="130"/>
      <x:c r="C63" s="130"/>
      <x:c r="D63" s="159"/>
      <x:c r="E63" s="159"/>
      <x:c r="F63" s="130"/>
      <x:c r="G63" s="130"/>
      <x:c r="H63" s="133"/>
      <x:c r="I63" s="130"/>
      <x:c r="J63" s="130"/>
      <x:c r="K63" s="130"/>
      <x:c r="L63" s="130"/>
      <x:c r="M63" s="130"/>
      <x:c r="N63" s="159"/>
      <x:c r="O63" s="131"/>
      <x:c r="P63" s="126" t="str">
        <x:f>IF(A63="","",IF(I63="","HOLD - EVIDENCE",IF(H63&gt;='Assumptions'!$B$10,IF(OR(J63="",K63=""),"HOLD - DUAL APPROVAL",IF(O63="","APPROVED - PAYMENT PENDING","PAID")),IF(J63="","HOLD - APPROVAL",IF(O63="","APPROVED - PAYMENT PENDING","PAID")))))</x:f>
      </x:c>
      <x:c r="Q63" s="132"/>
      <x:c r="R63" s="131"/>
    </x:row>
    <x:row r="64">
      <x:c r="A64" s="132"/>
      <x:c r="B64" s="130"/>
      <x:c r="C64" s="130"/>
      <x:c r="D64" s="159"/>
      <x:c r="E64" s="159"/>
      <x:c r="F64" s="130"/>
      <x:c r="G64" s="130"/>
      <x:c r="H64" s="133"/>
      <x:c r="I64" s="130"/>
      <x:c r="J64" s="130"/>
      <x:c r="K64" s="130"/>
      <x:c r="L64" s="130"/>
      <x:c r="M64" s="130"/>
      <x:c r="N64" s="159"/>
      <x:c r="O64" s="131"/>
      <x:c r="P64" s="126" t="str">
        <x:f>IF(A64="","",IF(I64="","HOLD - EVIDENCE",IF(H64&gt;='Assumptions'!$B$10,IF(OR(J64="",K64=""),"HOLD - DUAL APPROVAL",IF(O64="","APPROVED - PAYMENT PENDING","PAID")),IF(J64="","HOLD - APPROVAL",IF(O64="","APPROVED - PAYMENT PENDING","PAID")))))</x:f>
      </x:c>
      <x:c r="Q64" s="132"/>
      <x:c r="R64" s="131"/>
    </x:row>
    <x:row r="65">
      <x:c r="A65" s="132"/>
      <x:c r="B65" s="130"/>
      <x:c r="C65" s="130"/>
      <x:c r="D65" s="159"/>
      <x:c r="E65" s="159"/>
      <x:c r="F65" s="130"/>
      <x:c r="G65" s="130"/>
      <x:c r="H65" s="133"/>
      <x:c r="I65" s="130"/>
      <x:c r="J65" s="130"/>
      <x:c r="K65" s="130"/>
      <x:c r="L65" s="130"/>
      <x:c r="M65" s="130"/>
      <x:c r="N65" s="159"/>
      <x:c r="O65" s="131"/>
      <x:c r="P65" s="126" t="str">
        <x:f>IF(A65="","",IF(I65="","HOLD - EVIDENCE",IF(H65&gt;='Assumptions'!$B$10,IF(OR(J65="",K65=""),"HOLD - DUAL APPROVAL",IF(O65="","APPROVED - PAYMENT PENDING","PAID")),IF(J65="","HOLD - APPROVAL",IF(O65="","APPROVED - PAYMENT PENDING","PAID")))))</x:f>
      </x:c>
      <x:c r="Q65" s="132"/>
      <x:c r="R65" s="131"/>
    </x:row>
    <x:row r="66">
      <x:c r="A66" s="132"/>
      <x:c r="B66" s="130"/>
      <x:c r="C66" s="130"/>
      <x:c r="D66" s="159"/>
      <x:c r="E66" s="159"/>
      <x:c r="F66" s="130"/>
      <x:c r="G66" s="130"/>
      <x:c r="H66" s="133"/>
      <x:c r="I66" s="130"/>
      <x:c r="J66" s="130"/>
      <x:c r="K66" s="130"/>
      <x:c r="L66" s="130"/>
      <x:c r="M66" s="130"/>
      <x:c r="N66" s="159"/>
      <x:c r="O66" s="131"/>
      <x:c r="P66" s="126" t="str">
        <x:f>IF(A66="","",IF(I66="","HOLD - EVIDENCE",IF(H66&gt;='Assumptions'!$B$10,IF(OR(J66="",K66=""),"HOLD - DUAL APPROVAL",IF(O66="","APPROVED - PAYMENT PENDING","PAID")),IF(J66="","HOLD - APPROVAL",IF(O66="","APPROVED - PAYMENT PENDING","PAID")))))</x:f>
      </x:c>
      <x:c r="Q66" s="132"/>
      <x:c r="R66" s="131"/>
    </x:row>
    <x:row r="67">
      <x:c r="A67" s="132"/>
      <x:c r="B67" s="130"/>
      <x:c r="C67" s="130"/>
      <x:c r="D67" s="159"/>
      <x:c r="E67" s="159"/>
      <x:c r="F67" s="130"/>
      <x:c r="G67" s="130"/>
      <x:c r="H67" s="133"/>
      <x:c r="I67" s="130"/>
      <x:c r="J67" s="130"/>
      <x:c r="K67" s="130"/>
      <x:c r="L67" s="130"/>
      <x:c r="M67" s="130"/>
      <x:c r="N67" s="159"/>
      <x:c r="O67" s="131"/>
      <x:c r="P67" s="126" t="str">
        <x:f>IF(A67="","",IF(I67="","HOLD - EVIDENCE",IF(H67&gt;='Assumptions'!$B$10,IF(OR(J67="",K67=""),"HOLD - DUAL APPROVAL",IF(O67="","APPROVED - PAYMENT PENDING","PAID")),IF(J67="","HOLD - APPROVAL",IF(O67="","APPROVED - PAYMENT PENDING","PAID")))))</x:f>
      </x:c>
      <x:c r="Q67" s="132"/>
      <x:c r="R67" s="131"/>
    </x:row>
    <x:row r="68">
      <x:c r="A68" s="132"/>
      <x:c r="B68" s="130"/>
      <x:c r="C68" s="130"/>
      <x:c r="D68" s="159"/>
      <x:c r="E68" s="159"/>
      <x:c r="F68" s="130"/>
      <x:c r="G68" s="130"/>
      <x:c r="H68" s="133"/>
      <x:c r="I68" s="130"/>
      <x:c r="J68" s="130"/>
      <x:c r="K68" s="130"/>
      <x:c r="L68" s="130"/>
      <x:c r="M68" s="130"/>
      <x:c r="N68" s="159"/>
      <x:c r="O68" s="131"/>
      <x:c r="P68" s="126" t="str">
        <x:f>IF(A68="","",IF(I68="","HOLD - EVIDENCE",IF(H68&gt;='Assumptions'!$B$10,IF(OR(J68="",K68=""),"HOLD - DUAL APPROVAL",IF(O68="","APPROVED - PAYMENT PENDING","PAID")),IF(J68="","HOLD - APPROVAL",IF(O68="","APPROVED - PAYMENT PENDING","PAID")))))</x:f>
      </x:c>
      <x:c r="Q68" s="132"/>
      <x:c r="R68" s="131"/>
    </x:row>
    <x:row r="69">
      <x:c r="A69" s="132"/>
      <x:c r="B69" s="130"/>
      <x:c r="C69" s="130"/>
      <x:c r="D69" s="159"/>
      <x:c r="E69" s="159"/>
      <x:c r="F69" s="130"/>
      <x:c r="G69" s="130"/>
      <x:c r="H69" s="133"/>
      <x:c r="I69" s="130"/>
      <x:c r="J69" s="130"/>
      <x:c r="K69" s="130"/>
      <x:c r="L69" s="130"/>
      <x:c r="M69" s="130"/>
      <x:c r="N69" s="159"/>
      <x:c r="O69" s="131"/>
      <x:c r="P69" s="126" t="str">
        <x:f>IF(A69="","",IF(I69="","HOLD - EVIDENCE",IF(H69&gt;='Assumptions'!$B$10,IF(OR(J69="",K69=""),"HOLD - DUAL APPROVAL",IF(O69="","APPROVED - PAYMENT PENDING","PAID")),IF(J69="","HOLD - APPROVAL",IF(O69="","APPROVED - PAYMENT PENDING","PAID")))))</x:f>
      </x:c>
      <x:c r="Q69" s="132"/>
      <x:c r="R69" s="131"/>
    </x:row>
    <x:row r="70">
      <x:c r="A70" s="132"/>
      <x:c r="B70" s="130"/>
      <x:c r="C70" s="130"/>
      <x:c r="D70" s="159"/>
      <x:c r="E70" s="159"/>
      <x:c r="F70" s="130"/>
      <x:c r="G70" s="130"/>
      <x:c r="H70" s="133"/>
      <x:c r="I70" s="130"/>
      <x:c r="J70" s="130"/>
      <x:c r="K70" s="130"/>
      <x:c r="L70" s="130"/>
      <x:c r="M70" s="130"/>
      <x:c r="N70" s="159"/>
      <x:c r="O70" s="131"/>
      <x:c r="P70" s="126" t="str">
        <x:f>IF(A70="","",IF(I70="","HOLD - EVIDENCE",IF(H70&gt;='Assumptions'!$B$10,IF(OR(J70="",K70=""),"HOLD - DUAL APPROVAL",IF(O70="","APPROVED - PAYMENT PENDING","PAID")),IF(J70="","HOLD - APPROVAL",IF(O70="","APPROVED - PAYMENT PENDING","PAID")))))</x:f>
      </x:c>
      <x:c r="Q70" s="132"/>
      <x:c r="R70" s="131"/>
    </x:row>
    <x:row r="71">
      <x:c r="A71" s="132"/>
      <x:c r="B71" s="130"/>
      <x:c r="C71" s="130"/>
      <x:c r="D71" s="159"/>
      <x:c r="E71" s="159"/>
      <x:c r="F71" s="130"/>
      <x:c r="G71" s="130"/>
      <x:c r="H71" s="133"/>
      <x:c r="I71" s="130"/>
      <x:c r="J71" s="130"/>
      <x:c r="K71" s="130"/>
      <x:c r="L71" s="130"/>
      <x:c r="M71" s="130"/>
      <x:c r="N71" s="159"/>
      <x:c r="O71" s="131"/>
      <x:c r="P71" s="126" t="str">
        <x:f>IF(A71="","",IF(I71="","HOLD - EVIDENCE",IF(H71&gt;='Assumptions'!$B$10,IF(OR(J71="",K71=""),"HOLD - DUAL APPROVAL",IF(O71="","APPROVED - PAYMENT PENDING","PAID")),IF(J71="","HOLD - APPROVAL",IF(O71="","APPROVED - PAYMENT PENDING","PAID")))))</x:f>
      </x:c>
      <x:c r="Q71" s="132"/>
      <x:c r="R71" s="131"/>
    </x:row>
    <x:row r="72">
      <x:c r="A72" s="132"/>
      <x:c r="B72" s="130"/>
      <x:c r="C72" s="130"/>
      <x:c r="D72" s="159"/>
      <x:c r="E72" s="159"/>
      <x:c r="F72" s="130"/>
      <x:c r="G72" s="130"/>
      <x:c r="H72" s="133"/>
      <x:c r="I72" s="130"/>
      <x:c r="J72" s="130"/>
      <x:c r="K72" s="130"/>
      <x:c r="L72" s="130"/>
      <x:c r="M72" s="130"/>
      <x:c r="N72" s="159"/>
      <x:c r="O72" s="131"/>
      <x:c r="P72" s="126" t="str">
        <x:f>IF(A72="","",IF(I72="","HOLD - EVIDENCE",IF(H72&gt;='Assumptions'!$B$10,IF(OR(J72="",K72=""),"HOLD - DUAL APPROVAL",IF(O72="","APPROVED - PAYMENT PENDING","PAID")),IF(J72="","HOLD - APPROVAL",IF(O72="","APPROVED - PAYMENT PENDING","PAID")))))</x:f>
      </x:c>
      <x:c r="Q72" s="132"/>
      <x:c r="R72" s="131"/>
    </x:row>
    <x:row r="73">
      <x:c r="A73" s="132"/>
      <x:c r="B73" s="130"/>
      <x:c r="C73" s="130"/>
      <x:c r="D73" s="159"/>
      <x:c r="E73" s="159"/>
      <x:c r="F73" s="130"/>
      <x:c r="G73" s="130"/>
      <x:c r="H73" s="133"/>
      <x:c r="I73" s="130"/>
      <x:c r="J73" s="130"/>
      <x:c r="K73" s="130"/>
      <x:c r="L73" s="130"/>
      <x:c r="M73" s="130"/>
      <x:c r="N73" s="159"/>
      <x:c r="O73" s="131"/>
      <x:c r="P73" s="126" t="str">
        <x:f>IF(A73="","",IF(I73="","HOLD - EVIDENCE",IF(H73&gt;='Assumptions'!$B$10,IF(OR(J73="",K73=""),"HOLD - DUAL APPROVAL",IF(O73="","APPROVED - PAYMENT PENDING","PAID")),IF(J73="","HOLD - APPROVAL",IF(O73="","APPROVED - PAYMENT PENDING","PAID")))))</x:f>
      </x:c>
      <x:c r="Q73" s="132"/>
      <x:c r="R73" s="131"/>
    </x:row>
    <x:row r="74">
      <x:c r="A74" s="132"/>
      <x:c r="B74" s="130"/>
      <x:c r="C74" s="130"/>
      <x:c r="D74" s="159"/>
      <x:c r="E74" s="159"/>
      <x:c r="F74" s="130"/>
      <x:c r="G74" s="130"/>
      <x:c r="H74" s="133"/>
      <x:c r="I74" s="130"/>
      <x:c r="J74" s="130"/>
      <x:c r="K74" s="130"/>
      <x:c r="L74" s="130"/>
      <x:c r="M74" s="130"/>
      <x:c r="N74" s="159"/>
      <x:c r="O74" s="131"/>
      <x:c r="P74" s="126" t="str">
        <x:f>IF(A74="","",IF(I74="","HOLD - EVIDENCE",IF(H74&gt;='Assumptions'!$B$10,IF(OR(J74="",K74=""),"HOLD - DUAL APPROVAL",IF(O74="","APPROVED - PAYMENT PENDING","PAID")),IF(J74="","HOLD - APPROVAL",IF(O74="","APPROVED - PAYMENT PENDING","PAID")))))</x:f>
      </x:c>
      <x:c r="Q74" s="132"/>
      <x:c r="R74" s="131"/>
    </x:row>
    <x:row r="75">
      <x:c r="A75" s="132"/>
      <x:c r="B75" s="130"/>
      <x:c r="C75" s="130"/>
      <x:c r="D75" s="159"/>
      <x:c r="E75" s="159"/>
      <x:c r="F75" s="130"/>
      <x:c r="G75" s="130"/>
      <x:c r="H75" s="133"/>
      <x:c r="I75" s="130"/>
      <x:c r="J75" s="130"/>
      <x:c r="K75" s="130"/>
      <x:c r="L75" s="130"/>
      <x:c r="M75" s="130"/>
      <x:c r="N75" s="159"/>
      <x:c r="O75" s="131"/>
      <x:c r="P75" s="126" t="str">
        <x:f>IF(A75="","",IF(I75="","HOLD - EVIDENCE",IF(H75&gt;='Assumptions'!$B$10,IF(OR(J75="",K75=""),"HOLD - DUAL APPROVAL",IF(O75="","APPROVED - PAYMENT PENDING","PAID")),IF(J75="","HOLD - APPROVAL",IF(O75="","APPROVED - PAYMENT PENDING","PAID")))))</x:f>
      </x:c>
      <x:c r="Q75" s="132"/>
      <x:c r="R75" s="131"/>
    </x:row>
    <x:row r="76">
      <x:c r="A76" s="132"/>
      <x:c r="B76" s="130"/>
      <x:c r="C76" s="130"/>
      <x:c r="D76" s="159"/>
      <x:c r="E76" s="159"/>
      <x:c r="F76" s="130"/>
      <x:c r="G76" s="130"/>
      <x:c r="H76" s="133"/>
      <x:c r="I76" s="130"/>
      <x:c r="J76" s="130"/>
      <x:c r="K76" s="130"/>
      <x:c r="L76" s="130"/>
      <x:c r="M76" s="130"/>
      <x:c r="N76" s="159"/>
      <x:c r="O76" s="131"/>
      <x:c r="P76" s="126" t="str">
        <x:f>IF(A76="","",IF(I76="","HOLD - EVIDENCE",IF(H76&gt;='Assumptions'!$B$10,IF(OR(J76="",K76=""),"HOLD - DUAL APPROVAL",IF(O76="","APPROVED - PAYMENT PENDING","PAID")),IF(J76="","HOLD - APPROVAL",IF(O76="","APPROVED - PAYMENT PENDING","PAID")))))</x:f>
      </x:c>
      <x:c r="Q76" s="132"/>
      <x:c r="R76" s="131"/>
    </x:row>
    <x:row r="77">
      <x:c r="A77" s="132"/>
      <x:c r="B77" s="130"/>
      <x:c r="C77" s="130"/>
      <x:c r="D77" s="159"/>
      <x:c r="E77" s="159"/>
      <x:c r="F77" s="130"/>
      <x:c r="G77" s="130"/>
      <x:c r="H77" s="133"/>
      <x:c r="I77" s="130"/>
      <x:c r="J77" s="130"/>
      <x:c r="K77" s="130"/>
      <x:c r="L77" s="130"/>
      <x:c r="M77" s="130"/>
      <x:c r="N77" s="159"/>
      <x:c r="O77" s="131"/>
      <x:c r="P77" s="126" t="str">
        <x:f>IF(A77="","",IF(I77="","HOLD - EVIDENCE",IF(H77&gt;='Assumptions'!$B$10,IF(OR(J77="",K77=""),"HOLD - DUAL APPROVAL",IF(O77="","APPROVED - PAYMENT PENDING","PAID")),IF(J77="","HOLD - APPROVAL",IF(O77="","APPROVED - PAYMENT PENDING","PAID")))))</x:f>
      </x:c>
      <x:c r="Q77" s="132"/>
      <x:c r="R77" s="131"/>
    </x:row>
    <x:row r="78">
      <x:c r="A78" s="132"/>
      <x:c r="B78" s="130"/>
      <x:c r="C78" s="130"/>
      <x:c r="D78" s="159"/>
      <x:c r="E78" s="159"/>
      <x:c r="F78" s="130"/>
      <x:c r="G78" s="130"/>
      <x:c r="H78" s="133"/>
      <x:c r="I78" s="130"/>
      <x:c r="J78" s="130"/>
      <x:c r="K78" s="130"/>
      <x:c r="L78" s="130"/>
      <x:c r="M78" s="130"/>
      <x:c r="N78" s="159"/>
      <x:c r="O78" s="131"/>
      <x:c r="P78" s="126" t="str">
        <x:f>IF(A78="","",IF(I78="","HOLD - EVIDENCE",IF(H78&gt;='Assumptions'!$B$10,IF(OR(J78="",K78=""),"HOLD - DUAL APPROVAL",IF(O78="","APPROVED - PAYMENT PENDING","PAID")),IF(J78="","HOLD - APPROVAL",IF(O78="","APPROVED - PAYMENT PENDING","PAID")))))</x:f>
      </x:c>
      <x:c r="Q78" s="132"/>
      <x:c r="R78" s="131"/>
    </x:row>
    <x:row r="79">
      <x:c r="A79" s="132"/>
      <x:c r="B79" s="130"/>
      <x:c r="C79" s="130"/>
      <x:c r="D79" s="159"/>
      <x:c r="E79" s="159"/>
      <x:c r="F79" s="130"/>
      <x:c r="G79" s="130"/>
      <x:c r="H79" s="133"/>
      <x:c r="I79" s="130"/>
      <x:c r="J79" s="130"/>
      <x:c r="K79" s="130"/>
      <x:c r="L79" s="130"/>
      <x:c r="M79" s="130"/>
      <x:c r="N79" s="159"/>
      <x:c r="O79" s="131"/>
      <x:c r="P79" s="126" t="str">
        <x:f>IF(A79="","",IF(I79="","HOLD - EVIDENCE",IF(H79&gt;='Assumptions'!$B$10,IF(OR(J79="",K79=""),"HOLD - DUAL APPROVAL",IF(O79="","APPROVED - PAYMENT PENDING","PAID")),IF(J79="","HOLD - APPROVAL",IF(O79="","APPROVED - PAYMENT PENDING","PAID")))))</x:f>
      </x:c>
      <x:c r="Q79" s="132"/>
      <x:c r="R79" s="131"/>
    </x:row>
    <x:row r="80">
      <x:c r="A80" s="132"/>
      <x:c r="B80" s="130"/>
      <x:c r="C80" s="130"/>
      <x:c r="D80" s="159"/>
      <x:c r="E80" s="159"/>
      <x:c r="F80" s="130"/>
      <x:c r="G80" s="130"/>
      <x:c r="H80" s="133"/>
      <x:c r="I80" s="130"/>
      <x:c r="J80" s="130"/>
      <x:c r="K80" s="130"/>
      <x:c r="L80" s="130"/>
      <x:c r="M80" s="130"/>
      <x:c r="N80" s="159"/>
      <x:c r="O80" s="131"/>
      <x:c r="P80" s="126" t="str">
        <x:f>IF(A80="","",IF(I80="","HOLD - EVIDENCE",IF(H80&gt;='Assumptions'!$B$10,IF(OR(J80="",K80=""),"HOLD - DUAL APPROVAL",IF(O80="","APPROVED - PAYMENT PENDING","PAID")),IF(J80="","HOLD - APPROVAL",IF(O80="","APPROVED - PAYMENT PENDING","PAID")))))</x:f>
      </x:c>
      <x:c r="Q80" s="132"/>
      <x:c r="R80" s="131"/>
    </x:row>
    <x:row r="81">
      <x:c r="A81" s="132"/>
      <x:c r="B81" s="130"/>
      <x:c r="C81" s="130"/>
      <x:c r="D81" s="159"/>
      <x:c r="E81" s="159"/>
      <x:c r="F81" s="130"/>
      <x:c r="G81" s="130"/>
      <x:c r="H81" s="133"/>
      <x:c r="I81" s="130"/>
      <x:c r="J81" s="130"/>
      <x:c r="K81" s="130"/>
      <x:c r="L81" s="130"/>
      <x:c r="M81" s="130"/>
      <x:c r="N81" s="159"/>
      <x:c r="O81" s="131"/>
      <x:c r="P81" s="126" t="str">
        <x:f>IF(A81="","",IF(I81="","HOLD - EVIDENCE",IF(H81&gt;='Assumptions'!$B$10,IF(OR(J81="",K81=""),"HOLD - DUAL APPROVAL",IF(O81="","APPROVED - PAYMENT PENDING","PAID")),IF(J81="","HOLD - APPROVAL",IF(O81="","APPROVED - PAYMENT PENDING","PAID")))))</x:f>
      </x:c>
      <x:c r="Q81" s="132"/>
      <x:c r="R81" s="131"/>
    </x:row>
    <x:row r="82">
      <x:c r="A82" s="132"/>
      <x:c r="B82" s="130"/>
      <x:c r="C82" s="130"/>
      <x:c r="D82" s="159"/>
      <x:c r="E82" s="159"/>
      <x:c r="F82" s="130"/>
      <x:c r="G82" s="130"/>
      <x:c r="H82" s="133"/>
      <x:c r="I82" s="130"/>
      <x:c r="J82" s="130"/>
      <x:c r="K82" s="130"/>
      <x:c r="L82" s="130"/>
      <x:c r="M82" s="130"/>
      <x:c r="N82" s="159"/>
      <x:c r="O82" s="131"/>
      <x:c r="P82" s="126" t="str">
        <x:f>IF(A82="","",IF(I82="","HOLD - EVIDENCE",IF(H82&gt;='Assumptions'!$B$10,IF(OR(J82="",K82=""),"HOLD - DUAL APPROVAL",IF(O82="","APPROVED - PAYMENT PENDING","PAID")),IF(J82="","HOLD - APPROVAL",IF(O82="","APPROVED - PAYMENT PENDING","PAID")))))</x:f>
      </x:c>
      <x:c r="Q82" s="132"/>
      <x:c r="R82" s="131"/>
    </x:row>
    <x:row r="83">
      <x:c r="A83" s="132"/>
      <x:c r="B83" s="130"/>
      <x:c r="C83" s="130"/>
      <x:c r="D83" s="159"/>
      <x:c r="E83" s="159"/>
      <x:c r="F83" s="130"/>
      <x:c r="G83" s="130"/>
      <x:c r="H83" s="133"/>
      <x:c r="I83" s="130"/>
      <x:c r="J83" s="130"/>
      <x:c r="K83" s="130"/>
      <x:c r="L83" s="130"/>
      <x:c r="M83" s="130"/>
      <x:c r="N83" s="159"/>
      <x:c r="O83" s="131"/>
      <x:c r="P83" s="126" t="str">
        <x:f>IF(A83="","",IF(I83="","HOLD - EVIDENCE",IF(H83&gt;='Assumptions'!$B$10,IF(OR(J83="",K83=""),"HOLD - DUAL APPROVAL",IF(O83="","APPROVED - PAYMENT PENDING","PAID")),IF(J83="","HOLD - APPROVAL",IF(O83="","APPROVED - PAYMENT PENDING","PAID")))))</x:f>
      </x:c>
      <x:c r="Q83" s="132"/>
      <x:c r="R83" s="131"/>
    </x:row>
    <x:row r="84">
      <x:c r="A84" s="132"/>
      <x:c r="B84" s="130"/>
      <x:c r="C84" s="130"/>
      <x:c r="D84" s="159"/>
      <x:c r="E84" s="159"/>
      <x:c r="F84" s="130"/>
      <x:c r="G84" s="130"/>
      <x:c r="H84" s="133"/>
      <x:c r="I84" s="130"/>
      <x:c r="J84" s="130"/>
      <x:c r="K84" s="130"/>
      <x:c r="L84" s="130"/>
      <x:c r="M84" s="130"/>
      <x:c r="N84" s="159"/>
      <x:c r="O84" s="131"/>
      <x:c r="P84" s="126" t="str">
        <x:f>IF(A84="","",IF(I84="","HOLD - EVIDENCE",IF(H84&gt;='Assumptions'!$B$10,IF(OR(J84="",K84=""),"HOLD - DUAL APPROVAL",IF(O84="","APPROVED - PAYMENT PENDING","PAID")),IF(J84="","HOLD - APPROVAL",IF(O84="","APPROVED - PAYMENT PENDING","PAID")))))</x:f>
      </x:c>
      <x:c r="Q84" s="132"/>
      <x:c r="R84" s="131"/>
    </x:row>
    <x:row r="85">
      <x:c r="A85" s="132"/>
      <x:c r="B85" s="130"/>
      <x:c r="C85" s="130"/>
      <x:c r="D85" s="159"/>
      <x:c r="E85" s="159"/>
      <x:c r="F85" s="130"/>
      <x:c r="G85" s="130"/>
      <x:c r="H85" s="133"/>
      <x:c r="I85" s="130"/>
      <x:c r="J85" s="130"/>
      <x:c r="K85" s="130"/>
      <x:c r="L85" s="130"/>
      <x:c r="M85" s="130"/>
      <x:c r="N85" s="159"/>
      <x:c r="O85" s="131"/>
      <x:c r="P85" s="126" t="str">
        <x:f>IF(A85="","",IF(I85="","HOLD - EVIDENCE",IF(H85&gt;='Assumptions'!$B$10,IF(OR(J85="",K85=""),"HOLD - DUAL APPROVAL",IF(O85="","APPROVED - PAYMENT PENDING","PAID")),IF(J85="","HOLD - APPROVAL",IF(O85="","APPROVED - PAYMENT PENDING","PAID")))))</x:f>
      </x:c>
      <x:c r="Q85" s="132"/>
      <x:c r="R85" s="131"/>
    </x:row>
    <x:row r="86">
      <x:c r="A86" s="132"/>
      <x:c r="B86" s="130"/>
      <x:c r="C86" s="130"/>
      <x:c r="D86" s="159"/>
      <x:c r="E86" s="159"/>
      <x:c r="F86" s="130"/>
      <x:c r="G86" s="130"/>
      <x:c r="H86" s="133"/>
      <x:c r="I86" s="130"/>
      <x:c r="J86" s="130"/>
      <x:c r="K86" s="130"/>
      <x:c r="L86" s="130"/>
      <x:c r="M86" s="130"/>
      <x:c r="N86" s="159"/>
      <x:c r="O86" s="131"/>
      <x:c r="P86" s="126" t="str">
        <x:f>IF(A86="","",IF(I86="","HOLD - EVIDENCE",IF(H86&gt;='Assumptions'!$B$10,IF(OR(J86="",K86=""),"HOLD - DUAL APPROVAL",IF(O86="","APPROVED - PAYMENT PENDING","PAID")),IF(J86="","HOLD - APPROVAL",IF(O86="","APPROVED - PAYMENT PENDING","PAID")))))</x:f>
      </x:c>
      <x:c r="Q86" s="132"/>
      <x:c r="R86" s="131"/>
    </x:row>
    <x:row r="87">
      <x:c r="A87" s="132"/>
      <x:c r="B87" s="130"/>
      <x:c r="C87" s="130"/>
      <x:c r="D87" s="159"/>
      <x:c r="E87" s="159"/>
      <x:c r="F87" s="130"/>
      <x:c r="G87" s="130"/>
      <x:c r="H87" s="133"/>
      <x:c r="I87" s="130"/>
      <x:c r="J87" s="130"/>
      <x:c r="K87" s="130"/>
      <x:c r="L87" s="130"/>
      <x:c r="M87" s="130"/>
      <x:c r="N87" s="159"/>
      <x:c r="O87" s="131"/>
      <x:c r="P87" s="126" t="str">
        <x:f>IF(A87="","",IF(I87="","HOLD - EVIDENCE",IF(H87&gt;='Assumptions'!$B$10,IF(OR(J87="",K87=""),"HOLD - DUAL APPROVAL",IF(O87="","APPROVED - PAYMENT PENDING","PAID")),IF(J87="","HOLD - APPROVAL",IF(O87="","APPROVED - PAYMENT PENDING","PAID")))))</x:f>
      </x:c>
      <x:c r="Q87" s="132"/>
      <x:c r="R87" s="131"/>
    </x:row>
    <x:row r="88">
      <x:c r="A88" s="132"/>
      <x:c r="B88" s="130"/>
      <x:c r="C88" s="130"/>
      <x:c r="D88" s="159"/>
      <x:c r="E88" s="159"/>
      <x:c r="F88" s="130"/>
      <x:c r="G88" s="130"/>
      <x:c r="H88" s="133"/>
      <x:c r="I88" s="130"/>
      <x:c r="J88" s="130"/>
      <x:c r="K88" s="130"/>
      <x:c r="L88" s="130"/>
      <x:c r="M88" s="130"/>
      <x:c r="N88" s="159"/>
      <x:c r="O88" s="131"/>
      <x:c r="P88" s="126" t="str">
        <x:f>IF(A88="","",IF(I88="","HOLD - EVIDENCE",IF(H88&gt;='Assumptions'!$B$10,IF(OR(J88="",K88=""),"HOLD - DUAL APPROVAL",IF(O88="","APPROVED - PAYMENT PENDING","PAID")),IF(J88="","HOLD - APPROVAL",IF(O88="","APPROVED - PAYMENT PENDING","PAID")))))</x:f>
      </x:c>
      <x:c r="Q88" s="132"/>
      <x:c r="R88" s="131"/>
    </x:row>
    <x:row r="89">
      <x:c r="A89" s="132"/>
      <x:c r="B89" s="130"/>
      <x:c r="C89" s="130"/>
      <x:c r="D89" s="159"/>
      <x:c r="E89" s="159"/>
      <x:c r="F89" s="130"/>
      <x:c r="G89" s="130"/>
      <x:c r="H89" s="133"/>
      <x:c r="I89" s="130"/>
      <x:c r="J89" s="130"/>
      <x:c r="K89" s="130"/>
      <x:c r="L89" s="130"/>
      <x:c r="M89" s="130"/>
      <x:c r="N89" s="159"/>
      <x:c r="O89" s="131"/>
      <x:c r="P89" s="126" t="str">
        <x:f>IF(A89="","",IF(I89="","HOLD - EVIDENCE",IF(H89&gt;='Assumptions'!$B$10,IF(OR(J89="",K89=""),"HOLD - DUAL APPROVAL",IF(O89="","APPROVED - PAYMENT PENDING","PAID")),IF(J89="","HOLD - APPROVAL",IF(O89="","APPROVED - PAYMENT PENDING","PAID")))))</x:f>
      </x:c>
      <x:c r="Q89" s="132"/>
      <x:c r="R89" s="131"/>
    </x:row>
    <x:row r="90">
      <x:c r="A90" s="132"/>
      <x:c r="B90" s="130"/>
      <x:c r="C90" s="130"/>
      <x:c r="D90" s="159"/>
      <x:c r="E90" s="159"/>
      <x:c r="F90" s="130"/>
      <x:c r="G90" s="130"/>
      <x:c r="H90" s="133"/>
      <x:c r="I90" s="130"/>
      <x:c r="J90" s="130"/>
      <x:c r="K90" s="130"/>
      <x:c r="L90" s="130"/>
      <x:c r="M90" s="130"/>
      <x:c r="N90" s="159"/>
      <x:c r="O90" s="131"/>
      <x:c r="P90" s="126" t="str">
        <x:f>IF(A90="","",IF(I90="","HOLD - EVIDENCE",IF(H90&gt;='Assumptions'!$B$10,IF(OR(J90="",K90=""),"HOLD - DUAL APPROVAL",IF(O90="","APPROVED - PAYMENT PENDING","PAID")),IF(J90="","HOLD - APPROVAL",IF(O90="","APPROVED - PAYMENT PENDING","PAID")))))</x:f>
      </x:c>
      <x:c r="Q90" s="132"/>
      <x:c r="R90" s="131"/>
    </x:row>
    <x:row r="91">
      <x:c r="A91" s="132"/>
      <x:c r="B91" s="130"/>
      <x:c r="C91" s="130"/>
      <x:c r="D91" s="159"/>
      <x:c r="E91" s="159"/>
      <x:c r="F91" s="130"/>
      <x:c r="G91" s="130"/>
      <x:c r="H91" s="133"/>
      <x:c r="I91" s="130"/>
      <x:c r="J91" s="130"/>
      <x:c r="K91" s="130"/>
      <x:c r="L91" s="130"/>
      <x:c r="M91" s="130"/>
      <x:c r="N91" s="159"/>
      <x:c r="O91" s="131"/>
      <x:c r="P91" s="126" t="str">
        <x:f>IF(A91="","",IF(I91="","HOLD - EVIDENCE",IF(H91&gt;='Assumptions'!$B$10,IF(OR(J91="",K91=""),"HOLD - DUAL APPROVAL",IF(O91="","APPROVED - PAYMENT PENDING","PAID")),IF(J91="","HOLD - APPROVAL",IF(O91="","APPROVED - PAYMENT PENDING","PAID")))))</x:f>
      </x:c>
      <x:c r="Q91" s="132"/>
      <x:c r="R91" s="131"/>
    </x:row>
    <x:row r="92">
      <x:c r="A92" s="132"/>
      <x:c r="B92" s="130"/>
      <x:c r="C92" s="130"/>
      <x:c r="D92" s="159"/>
      <x:c r="E92" s="159"/>
      <x:c r="F92" s="130"/>
      <x:c r="G92" s="130"/>
      <x:c r="H92" s="133"/>
      <x:c r="I92" s="130"/>
      <x:c r="J92" s="130"/>
      <x:c r="K92" s="130"/>
      <x:c r="L92" s="130"/>
      <x:c r="M92" s="130"/>
      <x:c r="N92" s="159"/>
      <x:c r="O92" s="131"/>
      <x:c r="P92" s="126" t="str">
        <x:f>IF(A92="","",IF(I92="","HOLD - EVIDENCE",IF(H92&gt;='Assumptions'!$B$10,IF(OR(J92="",K92=""),"HOLD - DUAL APPROVAL",IF(O92="","APPROVED - PAYMENT PENDING","PAID")),IF(J92="","HOLD - APPROVAL",IF(O92="","APPROVED - PAYMENT PENDING","PAID")))))</x:f>
      </x:c>
      <x:c r="Q92" s="132"/>
      <x:c r="R92" s="131"/>
    </x:row>
    <x:row r="93">
      <x:c r="A93" s="132"/>
      <x:c r="B93" s="130"/>
      <x:c r="C93" s="130"/>
      <x:c r="D93" s="159"/>
      <x:c r="E93" s="159"/>
      <x:c r="F93" s="130"/>
      <x:c r="G93" s="130"/>
      <x:c r="H93" s="133"/>
      <x:c r="I93" s="130"/>
      <x:c r="J93" s="130"/>
      <x:c r="K93" s="130"/>
      <x:c r="L93" s="130"/>
      <x:c r="M93" s="130"/>
      <x:c r="N93" s="159"/>
      <x:c r="O93" s="131"/>
      <x:c r="P93" s="126" t="str">
        <x:f>IF(A93="","",IF(I93="","HOLD - EVIDENCE",IF(H93&gt;='Assumptions'!$B$10,IF(OR(J93="",K93=""),"HOLD - DUAL APPROVAL",IF(O93="","APPROVED - PAYMENT PENDING","PAID")),IF(J93="","HOLD - APPROVAL",IF(O93="","APPROVED - PAYMENT PENDING","PAID")))))</x:f>
      </x:c>
      <x:c r="Q93" s="132"/>
      <x:c r="R93" s="131"/>
    </x:row>
    <x:row r="94">
      <x:c r="A94" s="132"/>
      <x:c r="B94" s="130"/>
      <x:c r="C94" s="130"/>
      <x:c r="D94" s="159"/>
      <x:c r="E94" s="159"/>
      <x:c r="F94" s="130"/>
      <x:c r="G94" s="130"/>
      <x:c r="H94" s="133"/>
      <x:c r="I94" s="130"/>
      <x:c r="J94" s="130"/>
      <x:c r="K94" s="130"/>
      <x:c r="L94" s="130"/>
      <x:c r="M94" s="130"/>
      <x:c r="N94" s="159"/>
      <x:c r="O94" s="131"/>
      <x:c r="P94" s="126" t="str">
        <x:f>IF(A94="","",IF(I94="","HOLD - EVIDENCE",IF(H94&gt;='Assumptions'!$B$10,IF(OR(J94="",K94=""),"HOLD - DUAL APPROVAL",IF(O94="","APPROVED - PAYMENT PENDING","PAID")),IF(J94="","HOLD - APPROVAL",IF(O94="","APPROVED - PAYMENT PENDING","PAID")))))</x:f>
      </x:c>
      <x:c r="Q94" s="132"/>
      <x:c r="R94" s="131"/>
    </x:row>
    <x:row r="95">
      <x:c r="A95" s="132"/>
      <x:c r="B95" s="130"/>
      <x:c r="C95" s="130"/>
      <x:c r="D95" s="159"/>
      <x:c r="E95" s="159"/>
      <x:c r="F95" s="130"/>
      <x:c r="G95" s="130"/>
      <x:c r="H95" s="133"/>
      <x:c r="I95" s="130"/>
      <x:c r="J95" s="130"/>
      <x:c r="K95" s="130"/>
      <x:c r="L95" s="130"/>
      <x:c r="M95" s="130"/>
      <x:c r="N95" s="159"/>
      <x:c r="O95" s="131"/>
      <x:c r="P95" s="126" t="str">
        <x:f>IF(A95="","",IF(I95="","HOLD - EVIDENCE",IF(H95&gt;='Assumptions'!$B$10,IF(OR(J95="",K95=""),"HOLD - DUAL APPROVAL",IF(O95="","APPROVED - PAYMENT PENDING","PAID")),IF(J95="","HOLD - APPROVAL",IF(O95="","APPROVED - PAYMENT PENDING","PAID")))))</x:f>
      </x:c>
      <x:c r="Q95" s="132"/>
      <x:c r="R95" s="131"/>
    </x:row>
    <x:row r="96">
      <x:c r="A96" s="132"/>
      <x:c r="B96" s="130"/>
      <x:c r="C96" s="130"/>
      <x:c r="D96" s="159"/>
      <x:c r="E96" s="159"/>
      <x:c r="F96" s="130"/>
      <x:c r="G96" s="130"/>
      <x:c r="H96" s="133"/>
      <x:c r="I96" s="130"/>
      <x:c r="J96" s="130"/>
      <x:c r="K96" s="130"/>
      <x:c r="L96" s="130"/>
      <x:c r="M96" s="130"/>
      <x:c r="N96" s="159"/>
      <x:c r="O96" s="131"/>
      <x:c r="P96" s="126" t="str">
        <x:f>IF(A96="","",IF(I96="","HOLD - EVIDENCE",IF(H96&gt;='Assumptions'!$B$10,IF(OR(J96="",K96=""),"HOLD - DUAL APPROVAL",IF(O96="","APPROVED - PAYMENT PENDING","PAID")),IF(J96="","HOLD - APPROVAL",IF(O96="","APPROVED - PAYMENT PENDING","PAID")))))</x:f>
      </x:c>
      <x:c r="Q96" s="132"/>
      <x:c r="R96" s="131"/>
    </x:row>
    <x:row r="97">
      <x:c r="A97" s="132"/>
      <x:c r="B97" s="130"/>
      <x:c r="C97" s="130"/>
      <x:c r="D97" s="159"/>
      <x:c r="E97" s="159"/>
      <x:c r="F97" s="130"/>
      <x:c r="G97" s="130"/>
      <x:c r="H97" s="133"/>
      <x:c r="I97" s="130"/>
      <x:c r="J97" s="130"/>
      <x:c r="K97" s="130"/>
      <x:c r="L97" s="130"/>
      <x:c r="M97" s="130"/>
      <x:c r="N97" s="159"/>
      <x:c r="O97" s="131"/>
      <x:c r="P97" s="126" t="str">
        <x:f>IF(A97="","",IF(I97="","HOLD - EVIDENCE",IF(H97&gt;='Assumptions'!$B$10,IF(OR(J97="",K97=""),"HOLD - DUAL APPROVAL",IF(O97="","APPROVED - PAYMENT PENDING","PAID")),IF(J97="","HOLD - APPROVAL",IF(O97="","APPROVED - PAYMENT PENDING","PAID")))))</x:f>
      </x:c>
      <x:c r="Q97" s="132"/>
      <x:c r="R97" s="131"/>
    </x:row>
    <x:row r="98">
      <x:c r="A98" s="132"/>
      <x:c r="B98" s="130"/>
      <x:c r="C98" s="130"/>
      <x:c r="D98" s="159"/>
      <x:c r="E98" s="159"/>
      <x:c r="F98" s="130"/>
      <x:c r="G98" s="130"/>
      <x:c r="H98" s="133"/>
      <x:c r="I98" s="130"/>
      <x:c r="J98" s="130"/>
      <x:c r="K98" s="130"/>
      <x:c r="L98" s="130"/>
      <x:c r="M98" s="130"/>
      <x:c r="N98" s="159"/>
      <x:c r="O98" s="131"/>
      <x:c r="P98" s="126" t="str">
        <x:f>IF(A98="","",IF(I98="","HOLD - EVIDENCE",IF(H98&gt;='Assumptions'!$B$10,IF(OR(J98="",K98=""),"HOLD - DUAL APPROVAL",IF(O98="","APPROVED - PAYMENT PENDING","PAID")),IF(J98="","HOLD - APPROVAL",IF(O98="","APPROVED - PAYMENT PENDING","PAID")))))</x:f>
      </x:c>
      <x:c r="Q98" s="132"/>
      <x:c r="R98" s="131"/>
    </x:row>
    <x:row r="99">
      <x:c r="A99" s="132"/>
      <x:c r="B99" s="130"/>
      <x:c r="C99" s="130"/>
      <x:c r="D99" s="159"/>
      <x:c r="E99" s="159"/>
      <x:c r="F99" s="130"/>
      <x:c r="G99" s="130"/>
      <x:c r="H99" s="133"/>
      <x:c r="I99" s="130"/>
      <x:c r="J99" s="130"/>
      <x:c r="K99" s="130"/>
      <x:c r="L99" s="130"/>
      <x:c r="M99" s="130"/>
      <x:c r="N99" s="159"/>
      <x:c r="O99" s="131"/>
      <x:c r="P99" s="126" t="str">
        <x:f>IF(A99="","",IF(I99="","HOLD - EVIDENCE",IF(H99&gt;='Assumptions'!$B$10,IF(OR(J99="",K99=""),"HOLD - DUAL APPROVAL",IF(O99="","APPROVED - PAYMENT PENDING","PAID")),IF(J99="","HOLD - APPROVAL",IF(O99="","APPROVED - PAYMENT PENDING","PAID")))))</x:f>
      </x:c>
      <x:c r="Q99" s="132"/>
      <x:c r="R99" s="131"/>
    </x:row>
    <x:row r="100">
      <x:c r="A100" s="132"/>
      <x:c r="B100" s="130"/>
      <x:c r="C100" s="130"/>
      <x:c r="D100" s="159"/>
      <x:c r="E100" s="159"/>
      <x:c r="F100" s="130"/>
      <x:c r="G100" s="130"/>
      <x:c r="H100" s="133"/>
      <x:c r="I100" s="130"/>
      <x:c r="J100" s="130"/>
      <x:c r="K100" s="130"/>
      <x:c r="L100" s="130"/>
      <x:c r="M100" s="130"/>
      <x:c r="N100" s="159"/>
      <x:c r="O100" s="131"/>
      <x:c r="P100" s="126" t="str">
        <x:f>IF(A100="","",IF(I100="","HOLD - EVIDENCE",IF(H100&gt;='Assumptions'!$B$10,IF(OR(J100="",K100=""),"HOLD - DUAL APPROVAL",IF(O100="","APPROVED - PAYMENT PENDING","PAID")),IF(J100="","HOLD - APPROVAL",IF(O100="","APPROVED - PAYMENT PENDING","PAID")))))</x:f>
      </x:c>
      <x:c r="Q100" s="132"/>
      <x:c r="R100" s="131"/>
    </x:row>
    <x:row r="101">
      <x:c r="A101" s="132"/>
      <x:c r="B101" s="130"/>
      <x:c r="C101" s="130"/>
      <x:c r="D101" s="159"/>
      <x:c r="E101" s="159"/>
      <x:c r="F101" s="130"/>
      <x:c r="G101" s="130"/>
      <x:c r="H101" s="133"/>
      <x:c r="I101" s="130"/>
      <x:c r="J101" s="130"/>
      <x:c r="K101" s="130"/>
      <x:c r="L101" s="130"/>
      <x:c r="M101" s="130"/>
      <x:c r="N101" s="159"/>
      <x:c r="O101" s="131"/>
      <x:c r="P101" s="126" t="str">
        <x:f>IF(A101="","",IF(I101="","HOLD - EVIDENCE",IF(H101&gt;='Assumptions'!$B$10,IF(OR(J101="",K101=""),"HOLD - DUAL APPROVAL",IF(O101="","APPROVED - PAYMENT PENDING","PAID")),IF(J101="","HOLD - APPROVAL",IF(O101="","APPROVED - PAYMENT PENDING","PAID")))))</x:f>
      </x:c>
      <x:c r="Q101" s="132"/>
      <x:c r="R101" s="131"/>
    </x:row>
    <x:row r="102">
      <x:c r="A102" s="132"/>
      <x:c r="B102" s="130"/>
      <x:c r="C102" s="130"/>
      <x:c r="D102" s="159"/>
      <x:c r="E102" s="159"/>
      <x:c r="F102" s="130"/>
      <x:c r="G102" s="130"/>
      <x:c r="H102" s="133"/>
      <x:c r="I102" s="130"/>
      <x:c r="J102" s="130"/>
      <x:c r="K102" s="130"/>
      <x:c r="L102" s="130"/>
      <x:c r="M102" s="130"/>
      <x:c r="N102" s="159"/>
      <x:c r="O102" s="131"/>
      <x:c r="P102" s="126" t="str">
        <x:f>IF(A102="","",IF(I102="","HOLD - EVIDENCE",IF(H102&gt;='Assumptions'!$B$10,IF(OR(J102="",K102=""),"HOLD - DUAL APPROVAL",IF(O102="","APPROVED - PAYMENT PENDING","PAID")),IF(J102="","HOLD - APPROVAL",IF(O102="","APPROVED - PAYMENT PENDING","PAID")))))</x:f>
      </x:c>
      <x:c r="Q102" s="132"/>
      <x:c r="R102" s="131"/>
    </x:row>
    <x:row r="103">
      <x:c r="A103" s="132"/>
      <x:c r="B103" s="130"/>
      <x:c r="C103" s="130"/>
      <x:c r="D103" s="159"/>
      <x:c r="E103" s="159"/>
      <x:c r="F103" s="130"/>
      <x:c r="G103" s="130"/>
      <x:c r="H103" s="133"/>
      <x:c r="I103" s="130"/>
      <x:c r="J103" s="130"/>
      <x:c r="K103" s="130"/>
      <x:c r="L103" s="130"/>
      <x:c r="M103" s="130"/>
      <x:c r="N103" s="159"/>
      <x:c r="O103" s="131"/>
      <x:c r="P103" s="126" t="str">
        <x:f>IF(A103="","",IF(I103="","HOLD - EVIDENCE",IF(H103&gt;='Assumptions'!$B$10,IF(OR(J103="",K103=""),"HOLD - DUAL APPROVAL",IF(O103="","APPROVED - PAYMENT PENDING","PAID")),IF(J103="","HOLD - APPROVAL",IF(O103="","APPROVED - PAYMENT PENDING","PAID")))))</x:f>
      </x:c>
      <x:c r="Q103" s="132"/>
      <x:c r="R103" s="131"/>
    </x:row>
    <x:row r="104">
      <x:c r="A104" s="132"/>
      <x:c r="B104" s="130"/>
      <x:c r="C104" s="130"/>
      <x:c r="D104" s="159"/>
      <x:c r="E104" s="159"/>
      <x:c r="F104" s="130"/>
      <x:c r="G104" s="130"/>
      <x:c r="H104" s="133"/>
      <x:c r="I104" s="130"/>
      <x:c r="J104" s="130"/>
      <x:c r="K104" s="130"/>
      <x:c r="L104" s="130"/>
      <x:c r="M104" s="130"/>
      <x:c r="N104" s="159"/>
      <x:c r="O104" s="131"/>
      <x:c r="P104" s="126" t="str">
        <x:f>IF(A104="","",IF(I104="","HOLD - EVIDENCE",IF(H104&gt;='Assumptions'!$B$10,IF(OR(J104="",K104=""),"HOLD - DUAL APPROVAL",IF(O104="","APPROVED - PAYMENT PENDING","PAID")),IF(J104="","HOLD - APPROVAL",IF(O104="","APPROVED - PAYMENT PENDING","PAID")))))</x:f>
      </x:c>
      <x:c r="Q104" s="132"/>
      <x:c r="R104" s="131"/>
    </x:row>
    <x:row r="105">
      <x:c r="A105" s="138"/>
      <x:c r="B105" s="136"/>
      <x:c r="C105" s="136"/>
      <x:c r="D105" s="161"/>
      <x:c r="E105" s="161"/>
      <x:c r="F105" s="136"/>
      <x:c r="G105" s="136"/>
      <x:c r="H105" s="139"/>
      <x:c r="I105" s="136"/>
      <x:c r="J105" s="136"/>
      <x:c r="K105" s="136"/>
      <x:c r="L105" s="136"/>
      <x:c r="M105" s="136"/>
      <x:c r="N105" s="161"/>
      <x:c r="O105" s="137"/>
      <x:c r="P105" s="126" t="str">
        <x:f>IF(A105="","",IF(I105="","HOLD - EVIDENCE",IF(H105&gt;='Assumptions'!$B$10,IF(OR(J105="",K105=""),"HOLD - DUAL APPROVAL",IF(O105="","APPROVED - PAYMENT PENDING","PAID")),IF(J105="","HOLD - APPROVAL",IF(O105="","APPROVED - PAYMENT PENDING","PAID")))))</x:f>
      </x:c>
      <x:c r="Q105" s="138"/>
      <x:c r="R105" s="137"/>
    </x:row>
  </x:sheetData>
  <x:mergeCells>
    <x:mergeCell ref="A1:R1"/>
    <x:mergeCell ref="A2:R2"/>
    <x:mergeCell ref="A4:R4"/>
  </x:mergeCells>
  <x:conditionalFormatting sqref="P6:P105">
    <x:cfRule type="containsText" dxfId="46" priority="1" operator="containsText" text="PASS"/>
    <x:cfRule type="containsText" dxfId="47" priority="2" operator="containsText" text="OK"/>
    <x:cfRule type="containsText" dxfId="48" priority="3" operator="containsText" text="CURRENT"/>
    <x:cfRule type="containsText" dxfId="49" priority="4" operator="containsText" text="COMPLETE"/>
    <x:cfRule type="containsText" dxfId="50" priority="5" operator="containsText" text="ELIGIBLE"/>
    <x:cfRule type="containsText" dxfId="51" priority="6" operator="containsText" text="FAIL"/>
    <x:cfRule type="containsText" dxfId="52" priority="7" operator="containsText" text="HOLD"/>
    <x:cfRule type="containsText" dxfId="53" priority="8" operator="containsText" text="OVERDUE"/>
    <x:cfRule type="containsText" dxfId="54" priority="9" operator="containsText" text="REVIEW"/>
    <x:cfRule type="containsText" dxfId="55" priority="10" operator="containsText" text="PENDING"/>
    <x:cfRule type="containsText" dxfId="56" priority="11" operator="containsText" text="EXPIRED"/>
  </x:conditionalFormatting>
  <x:dataValidations count="3">
    <x:dataValidation type="list" sqref="F6:F105">
      <x:formula1>"Pink Brunch,Pretty Girl Week,P31 Month / Week,Service Project,Recruitment &amp; Onboarding,Member Care,Marketing &amp; Media,Leadership Training,Chapter Operations,Other"</x:formula1>
    </x:dataValidation>
    <x:dataValidation type="list" sqref="L6:L105">
      <x:formula1>"None,Pending approval,Approved exception,Denied"</x:formula1>
    </x:dataValidation>
    <x:dataValidation type="list" sqref="M6:M105">
      <x:formula1>"Pending,Approved,Denied,Returned for correction"</x:formula1>
    </x:dataValidation>
  </x:dataValidations>
  <x:pageMargins left="0.7" right="0.7" top="0.75" bottom="0.75" header="0.3" footer="0.3"/>
  <x:tableParts count="1">
    <x:tablePart xmlns:r="http://schemas.openxmlformats.org/officeDocument/2006/relationships" r:id="Rdc448d253f3c4bdd"/>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8" hidden="0" customWidth="1"/>
    <x:col min="4" max="4" width="18" hidden="0" customWidth="1"/>
    <x:col min="5" max="5" width="12" hidden="0" customWidth="1"/>
    <x:col min="6" max="6" width="13" hidden="0" customWidth="1"/>
    <x:col min="7" max="7" width="28" hidden="0" customWidth="1"/>
    <x:col min="8" max="8" width="31" hidden="0" customWidth="1"/>
  </x:cols>
  <x:sheetData>
    <x:row r="1" ht="35" customHeight="1">
      <x:c r="A1" s="5" t="str">
        <x:v>FINANCE MODEL CHECKS</x:v>
      </x:c>
      <x:c r="B1" s="5"/>
      <x:c r="C1" s="5"/>
      <x:c r="D1" s="5"/>
      <x:c r="E1" s="5"/>
      <x:c r="F1" s="5"/>
      <x:c r="G1" s="5"/>
      <x:c r="H1" s="5"/>
    </x:row>
    <x:row r="2" ht="30" customHeight="1">
      <x:c r="A2" s="9" t="str">
        <x:v>PASS means workbook mechanics reconcile; it does not replace accounting, legal, or National review.</x:v>
      </x:c>
      <x:c r="B2" s="9"/>
      <x:c r="C2" s="9"/>
      <x:c r="D2" s="9"/>
      <x:c r="E2" s="9"/>
      <x:c r="F2" s="9"/>
      <x:c r="G2" s="9"/>
      <x:c r="H2" s="9"/>
    </x:row>
    <x:row r="3">
      <x:c r="A3" s="2"/>
      <x:c r="B3" s="2"/>
      <x:c r="C3" s="2"/>
      <x:c r="D3" s="2"/>
      <x:c r="E3" s="2"/>
      <x:c r="F3" s="2"/>
      <x:c r="G3" s="2"/>
      <x:c r="H3" s="2"/>
    </x:row>
    <x:row r="4">
      <x:c r="A4" s="173" t="str">
        <x:v>MODEL STATUS</x:v>
      </x:c>
      <x:c r="B4" s="174"/>
      <x:c r="C4" s="175" t="str">
        <x:f>IF(COUNTIF(F7:F14,"FAIL")=0,"PASS","FAIL")</x:f>
        <x:v>PASS</x:v>
      </x:c>
      <x:c r="D4" s="2"/>
      <x:c r="E4" s="2"/>
      <x:c r="F4" s="2"/>
      <x:c r="G4" s="2"/>
      <x:c r="H4" s="2"/>
    </x:row>
    <x:row r="5">
      <x:c r="A5" s="2"/>
      <x:c r="B5" s="2"/>
      <x:c r="C5" s="2"/>
      <x:c r="D5" s="2"/>
      <x:c r="E5" s="2"/>
      <x:c r="F5" s="2"/>
      <x:c r="G5" s="2"/>
      <x:c r="H5" s="2"/>
    </x:row>
    <x:row r="6" ht="24" customHeight="1">
      <x:c r="A6" s="11" t="str">
        <x:v>AUTOMATED CONTROL TESTS</x:v>
      </x:c>
      <x:c r="B6" s="11"/>
      <x:c r="C6" s="11"/>
      <x:c r="D6" s="11"/>
      <x:c r="E6" s="11"/>
      <x:c r="F6" s="11"/>
      <x:c r="G6" s="11"/>
      <x:c r="H6" s="11"/>
    </x:row>
    <x:row r="7" ht="34" customHeight="1">
      <x:c r="A7" s="86" t="str">
        <x:v>Check</x:v>
      </x:c>
      <x:c r="B7" s="87" t="str">
        <x:v>Actual</x:v>
      </x:c>
      <x:c r="C7" s="87" t="str">
        <x:v>Expected / limit</x:v>
      </x:c>
      <x:c r="D7" s="87" t="str">
        <x:v>Delta / exceptions</x:v>
      </x:c>
      <x:c r="E7" s="87" t="str">
        <x:v>Tolerance</x:v>
      </x:c>
      <x:c r="F7" s="87" t="str">
        <x:v>Status</x:v>
      </x:c>
      <x:c r="G7" s="87" t="str">
        <x:v>Where to fix</x:v>
      </x:c>
      <x:c r="H7" s="88" t="str">
        <x:v>Control note</x:v>
      </x:c>
    </x:row>
    <x:row r="8">
      <x:c r="A8" s="15" t="str">
        <x:v>National membership fee remains $20</x:v>
      </x:c>
      <x:c r="B8" s="148" t="n">
        <x:f>'Assumptions'!B6</x:f>
        <x:v>20</x:v>
      </x:c>
      <x:c r="C8" s="148" t="n">
        <x:f>20</x:f>
        <x:v>20</x:v>
      </x:c>
      <x:c r="D8" s="148" t="n">
        <x:f>B8-C8</x:f>
        <x:v>0</x:v>
      </x:c>
      <x:c r="E8" s="148" t="n">
        <x:f>0</x:f>
        <x:v>0</x:v>
      </x:c>
      <x:c r="F8" s="126" t="str">
        <x:f>IF(ABS(D8)&lt;=E8,"PASS","FAIL")</x:f>
        <x:v>PASS</x:v>
      </x:c>
      <x:c r="G8" s="15" t="str">
        <x:v>Assumptions</x:v>
      </x:c>
      <x:c r="H8" s="15" t="str">
        <x:v>National policy control</x:v>
      </x:c>
    </x:row>
    <x:row r="9">
      <x:c r="A9" s="15" t="str">
        <x:v>Transaction net ties deposits less expenses</x:v>
      </x:c>
      <x:c r="B9" s="148" t="n">
        <x:f>SUM('Transactions'!P6:P305)-SUM('Transactions'!Q6:Q305)</x:f>
        <x:v>0</x:v>
      </x:c>
      <x:c r="C9" s="148" t="n">
        <x:f>SUM('Transactions'!R6:R305)</x:f>
        <x:v>0</x:v>
      </x:c>
      <x:c r="D9" s="148" t="n">
        <x:f>B9-C9</x:f>
        <x:v>0</x:v>
      </x:c>
      <x:c r="E9" s="148" t="n">
        <x:f>0.01</x:f>
        <x:v>0.01</x:v>
      </x:c>
      <x:c r="F9" s="126" t="str">
        <x:f>IF(ABS(D9)&lt;=E9,"PASS","FAIL")</x:f>
        <x:v>PASS</x:v>
      </x:c>
      <x:c r="G9" s="15" t="str">
        <x:v>Transactions</x:v>
      </x:c>
      <x:c r="H9" s="15" t="str">
        <x:v>Formula integrity</x:v>
      </x:c>
    </x:row>
    <x:row r="10">
      <x:c r="A10" s="15" t="str">
        <x:v>No closed bank period has a difference</x:v>
      </x:c>
      <x:c r="B10" s="148" t="n">
        <x:f>COUNTIFS('Bank Reconciliation'!N6:N29,"REVIEW",'Bank Reconciliation'!R6:R29,"&lt;&gt;")</x:f>
        <x:v>0</x:v>
      </x:c>
      <x:c r="C10" s="148" t="n">
        <x:f>0</x:f>
        <x:v>0</x:v>
      </x:c>
      <x:c r="D10" s="148" t="n">
        <x:f>B10-C10</x:f>
        <x:v>0</x:v>
      </x:c>
      <x:c r="E10" s="148" t="n">
        <x:f>0</x:f>
        <x:v>0</x:v>
      </x:c>
      <x:c r="F10" s="126" t="str">
        <x:f>IF(ABS(D10)&lt;=E10,"PASS","FAIL")</x:f>
        <x:v>PASS</x:v>
      </x:c>
      <x:c r="G10" s="15" t="str">
        <x:v>Bank Reconciliation</x:v>
      </x:c>
      <x:c r="H10" s="15" t="str">
        <x:v>Resolve and obtain review</x:v>
      </x:c>
    </x:row>
    <x:row r="11">
      <x:c r="A11" s="15" t="str">
        <x:v>No negative dues outstanding</x:v>
      </x:c>
      <x:c r="B11" s="148" t="n">
        <x:f>MIN('Dues Register'!K6:K505)</x:f>
        <x:v>0</x:v>
      </x:c>
      <x:c r="C11" s="148" t="n">
        <x:f>0</x:f>
        <x:v>0</x:v>
      </x:c>
      <x:c r="D11" s="148" t="n">
        <x:f>MIN(0,B11)</x:f>
        <x:v>0</x:v>
      </x:c>
      <x:c r="E11" s="148" t="n">
        <x:f>0</x:f>
        <x:v>0</x:v>
      </x:c>
      <x:c r="F11" s="126" t="str">
        <x:f>IF(ABS(D11)&lt;=E11,"PASS","FAIL")</x:f>
        <x:v>PASS</x:v>
      </x:c>
      <x:c r="G11" s="15" t="str">
        <x:v>Dues Register</x:v>
      </x:c>
      <x:c r="H11" s="15" t="str">
        <x:v>Waiver / payment data</x:v>
      </x:c>
    </x:row>
    <x:row r="12">
      <x:c r="A12" s="15" t="str">
        <x:v>No approved transaction is missing evidence</x:v>
      </x:c>
      <x:c r="B12" s="148" t="n">
        <x:f>COUNTIFS('Transactions'!N6:N305,"APPROVED",'Transactions'!J6:J305,"")</x:f>
        <x:v>0</x:v>
      </x:c>
      <x:c r="C12" s="148" t="n">
        <x:f>0</x:f>
        <x:v>0</x:v>
      </x:c>
      <x:c r="D12" s="148" t="n">
        <x:f>B12-C12</x:f>
        <x:v>0</x:v>
      </x:c>
      <x:c r="E12" s="148" t="n">
        <x:f>0</x:f>
        <x:v>0</x:v>
      </x:c>
      <x:c r="F12" s="126" t="str">
        <x:f>IF(ABS(D12)&lt;=E12,"PASS","FAIL")</x:f>
        <x:v>PASS</x:v>
      </x:c>
      <x:c r="G12" s="15" t="str">
        <x:v>Transactions</x:v>
      </x:c>
      <x:c r="H12" s="15" t="str">
        <x:v>Evidence is mandatory</x:v>
      </x:c>
    </x:row>
    <x:row r="13">
      <x:c r="A13" s="15" t="str">
        <x:v>No paid reimbursement is missing transaction ID</x:v>
      </x:c>
      <x:c r="B13" s="148" t="n">
        <x:f>COUNTIFS('Reimbursements'!P6:P105,"PAID",'Reimbursements'!O6:O105,"")</x:f>
        <x:v>0</x:v>
      </x:c>
      <x:c r="C13" s="148" t="n">
        <x:f>0</x:f>
        <x:v>0</x:v>
      </x:c>
      <x:c r="D13" s="148" t="n">
        <x:f>B13-C13</x:f>
        <x:v>0</x:v>
      </x:c>
      <x:c r="E13" s="148" t="n">
        <x:f>0</x:f>
        <x:v>0</x:v>
      </x:c>
      <x:c r="F13" s="126" t="str">
        <x:f>IF(ABS(D13)&lt;=E13,"PASS","FAIL")</x:f>
        <x:v>PASS</x:v>
      </x:c>
      <x:c r="G13" s="15" t="str">
        <x:v>Reimbursements</x:v>
      </x:c>
      <x:c r="H13" s="15" t="str">
        <x:v>Link final bank transaction</x:v>
      </x:c>
    </x:row>
    <x:row r="14">
      <x:c r="A14" s="15" t="str">
        <x:v>Budget actual totals tie transaction activity</x:v>
      </x:c>
      <x:c r="B14" s="148" t="n">
        <x:f>SUM('Budget'!G6:G24)</x:f>
        <x:v>0</x:v>
      </x:c>
      <x:c r="C14" s="148" t="n">
        <x:f>SUM('Transactions'!P6:P305)+SUM('Transactions'!Q6:Q305)</x:f>
        <x:v>0</x:v>
      </x:c>
      <x:c r="D14" s="148" t="n">
        <x:f>B14-C14</x:f>
        <x:v>0</x:v>
      </x:c>
      <x:c r="E14" s="148" t="n">
        <x:f>0.01</x:f>
        <x:v>0.01</x:v>
      </x:c>
      <x:c r="F14" s="126" t="str">
        <x:f>IF(ABS(D14)&lt;=E14,"PASS","FAIL")</x:f>
        <x:v>PASS</x:v>
      </x:c>
      <x:c r="G14" s="15" t="str">
        <x:v>Budget / Transactions</x:v>
      </x:c>
      <x:c r="H14" s="15" t="str">
        <x:v>Category mapping must match</x:v>
      </x:c>
    </x:row>
    <x:row r="15">
      <x:c r="A15" s="2"/>
      <x:c r="B15" s="2"/>
      <x:c r="C15" s="2"/>
      <x:c r="D15" s="2"/>
      <x:c r="E15" s="2"/>
      <x:c r="F15" s="2"/>
      <x:c r="G15" s="2"/>
      <x:c r="H15" s="2"/>
    </x:row>
    <x:row r="16">
      <x:c r="A16" s="186" t="str">
        <x:v>Manual close checklist: statement attached; every deposit and expense recorded; dual approvals complete; restricted funds reviewed; outstanding reimbursements resolved; PGWS/EFF separation confirmed; treasurer and reviewer signed; portal import completed; access reviewed after officer transitions.</x:v>
      </x:c>
      <x:c r="B16" s="187"/>
      <x:c r="C16" s="187"/>
      <x:c r="D16" s="187"/>
      <x:c r="E16" s="187"/>
      <x:c r="F16" s="187"/>
      <x:c r="G16" s="187"/>
      <x:c r="H16" s="188"/>
    </x:row>
    <x:row r="17">
      <x:c r="A17" s="189"/>
      <x:c r="B17" s="190"/>
      <x:c r="C17" s="190"/>
      <x:c r="D17" s="190"/>
      <x:c r="E17" s="190"/>
      <x:c r="F17" s="190"/>
      <x:c r="G17" s="190"/>
      <x:c r="H17" s="191"/>
    </x:row>
    <x:row r="18">
      <x:c r="A18" s="192"/>
      <x:c r="B18" s="193"/>
      <x:c r="C18" s="193"/>
      <x:c r="D18" s="193"/>
      <x:c r="E18" s="193"/>
      <x:c r="F18" s="193"/>
      <x:c r="G18" s="193"/>
      <x:c r="H18" s="194"/>
    </x:row>
  </x:sheetData>
  <x:mergeCells>
    <x:mergeCell ref="A1:H1"/>
    <x:mergeCell ref="A2:H2"/>
    <x:mergeCell ref="A4:B4"/>
    <x:mergeCell ref="A6:H6"/>
    <x:mergeCell ref="A16:H18"/>
  </x:mergeCells>
  <x:conditionalFormatting sqref="C4:C4">
    <x:cfRule type="containsText" dxfId="57" priority="1" operator="containsText" text="PASS"/>
    <x:cfRule type="containsText" dxfId="58" priority="2" operator="containsText" text="OK"/>
    <x:cfRule type="containsText" dxfId="59" priority="3" operator="containsText" text="CURRENT"/>
    <x:cfRule type="containsText" dxfId="60" priority="4" operator="containsText" text="COMPLETE"/>
    <x:cfRule type="containsText" dxfId="61" priority="5" operator="containsText" text="ELIGIBLE"/>
    <x:cfRule type="containsText" dxfId="62" priority="6" operator="containsText" text="FAIL"/>
    <x:cfRule type="containsText" dxfId="63" priority="7" operator="containsText" text="HOLD"/>
    <x:cfRule type="containsText" dxfId="64" priority="8" operator="containsText" text="OVERDUE"/>
    <x:cfRule type="containsText" dxfId="65" priority="9" operator="containsText" text="REVIEW"/>
    <x:cfRule type="containsText" dxfId="66" priority="10" operator="containsText" text="PENDING"/>
    <x:cfRule type="containsText" dxfId="67" priority="11" operator="containsText" text="EXPIRED"/>
  </x:conditionalFormatting>
  <x:conditionalFormatting sqref="F8:F14">
    <x:cfRule type="containsText" dxfId="68" priority="12" operator="containsText" text="PASS"/>
    <x:cfRule type="containsText" dxfId="69" priority="13" operator="containsText" text="OK"/>
    <x:cfRule type="containsText" dxfId="70" priority="14" operator="containsText" text="CURRENT"/>
    <x:cfRule type="containsText" dxfId="71" priority="15" operator="containsText" text="COMPLETE"/>
    <x:cfRule type="containsText" dxfId="72" priority="16" operator="containsText" text="ELIGIBLE"/>
    <x:cfRule type="containsText" dxfId="73" priority="17" operator="containsText" text="FAIL"/>
    <x:cfRule type="containsText" dxfId="74" priority="18" operator="containsText" text="HOLD"/>
    <x:cfRule type="containsText" dxfId="75" priority="19" operator="containsText" text="OVERDUE"/>
    <x:cfRule type="containsText" dxfId="76" priority="20" operator="containsText" text="REVIEW"/>
    <x:cfRule type="containsText" dxfId="77" priority="21" operator="containsText" text="PENDING"/>
    <x:cfRule type="containsText" dxfId="78" priority="22" operator="containsText" text="EXPIRED"/>
  </x:conditionalFormatting>
  <x:pageMargins left="0.7" right="0.7" top="0.75" bottom="0.75" header="0.3" footer="0.3"/>
</x:worksheet>
</file>