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03af93e4e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5185974184a47f7"/>
    <x:sheet xmlns:r="http://schemas.openxmlformats.org/officeDocument/2006/relationships" name="Dashboard" sheetId="2" r:id="R6aad7bd19a5c4460"/>
    <x:sheet xmlns:r="http://schemas.openxmlformats.org/officeDocument/2006/relationships" name="Settings" sheetId="3" r:id="Reec6e189ea04495b"/>
    <x:sheet xmlns:r="http://schemas.openxmlformats.org/officeDocument/2006/relationships" name="Roster" sheetId="4" r:id="R4e745024478a4732"/>
    <x:sheet xmlns:r="http://schemas.openxmlformats.org/officeDocument/2006/relationships" name="P31 Journey" sheetId="5" r:id="Rd71acae5ff244424"/>
    <x:sheet xmlns:r="http://schemas.openxmlformats.org/officeDocument/2006/relationships" name="Attendance" sheetId="6" r:id="Rf56f3849d12a4f0f"/>
    <x:sheet xmlns:r="http://schemas.openxmlformats.org/officeDocument/2006/relationships" name="Dues &amp; Consent" sheetId="7" r:id="R1b7631b37f0d468f"/>
    <x:sheet xmlns:r="http://schemas.openxmlformats.org/officeDocument/2006/relationships" name="Alumna Transition" sheetId="8" r:id="R6be9268681524cba"/>
    <x:sheet xmlns:r="http://schemas.openxmlformats.org/officeDocument/2006/relationships" name="Checks" sheetId="9" r:id="R435afb02388b42a4"/>
  </x:sheets>
</x:workbook>
</file>

<file path=xl/comments1.xml><?xml version="1.0" encoding="utf-8"?>
<x:comments xmlns:x="http://schemas.openxmlformats.org/spreadsheetml/2006/main">
  <x:authors>
    <x:author>tc={391BC6BF-CD6C-4A14-8188-131B94174F39}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Controlled national input. The approved national membership fee is $20 per member unless a later written policy supersedes it.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;[Red]($#,##0.00);-"/>
    <x:numFmt numFmtId="201" formatCode="0.0%;[Red](0.0%);-"/>
    <x:numFmt numFmtId="202" formatCode="yyyy-mm-dd"/>
    <x:numFmt numFmtId="203" formatCode="#,##0.0;[Red](#,##0.0);-"/>
    <x:numFmt numFmtId="204" formatCode="#,##0;[Red](#,##0);-"/>
  </x:numFmts>
  <x:fonts count="15">
    <x:font>
      <x:sz val="11"/>
      <x:name val="Carlito"/>
    </x:font>
    <x:font>
      <x:sz val="10"/>
      <x:color rgb="FF2D2025"/>
      <x:name val="Aptos"/>
    </x:font>
    <x:font>
      <x:b/>
      <x:sz val="20"/>
      <x:color rgb="FFFFFFFF"/>
      <x:name val="Georgia"/>
    </x:font>
    <x:font>
      <x:i/>
      <x:sz val="9"/>
      <x:color rgb="FF2D2025"/>
      <x:name val="Aptos"/>
    </x:font>
    <x:font>
      <x:b/>
      <x:sz val="11"/>
      <x:color rgb="FFFFFFFF"/>
      <x:name val="Aptos Display"/>
    </x:font>
    <x:font>
      <x:b/>
      <x:sz val="10"/>
      <x:color rgb="FF9F2852"/>
      <x:name val="Aptos"/>
    </x:font>
    <x:font>
      <x:sz val="9"/>
      <x:color rgb="FF2D2025"/>
      <x:name val="Aptos"/>
    </x:font>
    <x:font>
      <x:b/>
      <x:sz val="10"/>
      <x:color rgb="FFFFFFFF"/>
      <x:name val="Aptos"/>
    </x:font>
    <x:font>
      <x:i/>
      <x:sz val="11"/>
      <x:color rgb="FF9F2852"/>
      <x:name val="Georgia"/>
    </x:font>
    <x:font>
      <x:b/>
      <x:sz val="9"/>
      <x:color rgb="FF2D2025"/>
      <x:name val="Aptos"/>
    </x:font>
    <x:font>
      <x:sz val="10"/>
      <x:color rgb="FF0000FF"/>
      <x:name val="Aptos"/>
    </x:font>
    <x:font>
      <x:sz val="10"/>
      <x:color rgb="FF008000"/>
      <x:name val="Aptos"/>
    </x:font>
    <x:font>
      <x:b/>
      <x:sz val="13"/>
      <x:color rgb="FF9F2852"/>
      <x:name val="Aptos"/>
    </x:font>
    <x:font>
      <x:b/>
      <x:sz val="10"/>
      <x:color rgb="FF2D2025"/>
      <x:name val="Aptos"/>
    </x:font>
    <x:font>
      <x:b/>
      <x:sz val="17"/>
      <x:color rgb="FF008000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9F2852"/>
      </x:patternFill>
    </x:fill>
    <x:fill>
      <x:patternFill patternType="solid">
        <x:fgColor rgb="FFFFF8F1"/>
      </x:patternFill>
    </x:fill>
    <x:fill>
      <x:patternFill patternType="solid">
        <x:fgColor rgb="FF2D2025"/>
      </x:patternFill>
    </x:fill>
    <x:fill>
      <x:patternFill patternType="solid">
        <x:fgColor rgb="FFF5DCE6"/>
      </x:patternFill>
    </x:fill>
    <x:fill>
      <x:patternFill patternType="solid">
        <x:fgColor rgb="FFFDE7E7"/>
      </x:patternFill>
    </x:fill>
    <x:fill>
      <x:patternFill patternType="solid">
        <x:fgColor rgb="FFFBE6EF"/>
      </x:patternFill>
    </x:fill>
    <x:fill>
      <x:patternFill patternType="solid">
        <x:fgColor rgb="FFE88FB3"/>
      </x:patternFill>
    </x:fill>
    <x:fill>
      <x:patternFill patternType="solid">
        <x:fgColor rgb="FFF6EEDC"/>
      </x:patternFill>
    </x:fill>
  </x:fills>
  <x:borders count="33">
    <x:border/>
    <x:border>
      <x:bottom style="medium">
        <x:color rgb="FFC4A26A"/>
      </x:bottom>
    </x:border>
    <x:border>
      <x:left style="thin">
        <x:color rgb="FFC4A26A"/>
      </x:left>
      <x:top style="thin">
        <x:color rgb="FFC4A26A"/>
      </x:top>
    </x:border>
    <x:border>
      <x:top style="thin">
        <x:color rgb="FFC4A26A"/>
      </x:top>
    </x:border>
    <x:border>
      <x:right style="thin">
        <x:color rgb="FFC4A26A"/>
      </x:right>
      <x:top style="thin">
        <x:color rgb="FFC4A26A"/>
      </x:top>
    </x:border>
    <x:border>
      <x:left style="thin">
        <x:color rgb="FFC4A26A"/>
      </x:left>
    </x:border>
    <x:border>
      <x:right style="thin">
        <x:color rgb="FFC4A26A"/>
      </x:right>
    </x:border>
    <x:border>
      <x:left style="thin">
        <x:color rgb="FFC4A26A"/>
      </x:left>
      <x:bottom style="thin">
        <x:color rgb="FFC4A26A"/>
      </x:bottom>
    </x:border>
    <x:border>
      <x:bottom style="thin">
        <x:color rgb="FFC4A26A"/>
      </x:bottom>
    </x:border>
    <x:border>
      <x:right style="thin">
        <x:color rgb="FFC4A26A"/>
      </x:right>
      <x:bottom style="thin">
        <x:color rgb="FFC4A26A"/>
      </x:bottom>
    </x:border>
    <x:border>
      <x:right style="thin">
        <x:color rgb="FFFFF8F1"/>
      </x:right>
      <x:bottom style="medium">
        <x:color rgb="FF9F2852"/>
      </x:bottom>
    </x:border>
    <x:border>
      <x:left style="thin">
        <x:color rgb="FFFFF8F1"/>
      </x:left>
      <x:right style="thin">
        <x:color rgb="FFFFF8F1"/>
      </x:right>
      <x:bottom style="medium">
        <x:color rgb="FF9F2852"/>
      </x:bottom>
    </x:border>
    <x:border>
      <x:left style="thin">
        <x:color rgb="FFFFF8F1"/>
      </x:left>
      <x:bottom style="medium">
        <x:color rgb="FF9F2852"/>
      </x:bottom>
    </x:border>
    <x:border>
      <x:left style="thin">
        <x:color rgb="FFE4D4DA"/>
      </x:left>
      <x:right style="thin">
        <x:color rgb="FFE4D4DA"/>
      </x:right>
      <x:top style="thin">
        <x:color rgb="FFE4D4DA"/>
      </x:top>
    </x:border>
    <x:border>
      <x:left style="thin">
        <x:color rgb="FFE4D4DA"/>
      </x:left>
      <x:right style="thin">
        <x:color rgb="FFE4D4DA"/>
      </x:right>
    </x:border>
    <x:border>
      <x:left style="thin">
        <x:color rgb="FFE4D4DA"/>
      </x:left>
      <x:right style="thin">
        <x:color rgb="FFE4D4DA"/>
      </x:right>
      <x:bottom style="thin">
        <x:color rgb="FFE4D4DA"/>
      </x:bottom>
    </x:border>
    <x:border>
      <x:left style="thin">
        <x:color rgb="FFE4D4DA"/>
      </x:left>
      <x:top style="thin">
        <x:color rgb="FFE4D4DA"/>
      </x:top>
    </x:border>
    <x:border>
      <x:top style="thin">
        <x:color rgb="FFE4D4DA"/>
      </x:top>
    </x:border>
    <x:border>
      <x:right style="thin">
        <x:color rgb="FFE4D4DA"/>
      </x:right>
      <x:top style="thin">
        <x:color rgb="FFE4D4DA"/>
      </x:top>
    </x:border>
    <x:border>
      <x:left style="thin">
        <x:color rgb="FFE4D4DA"/>
      </x:left>
    </x:border>
    <x:border>
      <x:right style="thin">
        <x:color rgb="FFE4D4DA"/>
      </x:right>
    </x:border>
    <x:border>
      <x:left style="thin">
        <x:color rgb="FFE4D4DA"/>
      </x:left>
      <x:bottom style="thin">
        <x:color rgb="FFE4D4DA"/>
      </x:bottom>
    </x:border>
    <x:border>
      <x:bottom style="thin">
        <x:color rgb="FFE4D4DA"/>
      </x:bottom>
    </x:border>
    <x:border>
      <x:right style="thin">
        <x:color rgb="FFE4D4DA"/>
      </x:right>
      <x:bottom style="thin">
        <x:color rgb="FFE4D4DA"/>
      </x:bottom>
    </x:border>
    <x:border>
      <x:left style="medium">
        <x:color rgb="FF9F2852"/>
      </x:left>
      <x:top style="medium">
        <x:color rgb="FF9F2852"/>
      </x:top>
      <x:bottom style="medium">
        <x:color rgb="FF9F2852"/>
      </x:bottom>
    </x:border>
    <x:border>
      <x:top style="medium">
        <x:color rgb="FF9F2852"/>
      </x:top>
      <x:bottom style="medium">
        <x:color rgb="FF9F2852"/>
      </x:bottom>
    </x:border>
    <x:border>
      <x:right style="medium">
        <x:color rgb="FF9F2852"/>
      </x:right>
      <x:top style="medium">
        <x:color rgb="FF9F2852"/>
      </x:top>
      <x:bottom style="medium">
        <x:color rgb="FF9F2852"/>
      </x:bottom>
    </x:border>
    <x:border>
      <x:left style="thin">
        <x:color rgb="FF9F2852"/>
      </x:left>
      <x:top style="thin">
        <x:color rgb="FF9F2852"/>
      </x:top>
      <x:bottom style="thin">
        <x:color rgb="FF9F2852"/>
      </x:bottom>
    </x:border>
    <x:border>
      <x:right style="thin">
        <x:color rgb="FF9F2852"/>
      </x:right>
      <x:top style="thin">
        <x:color rgb="FF9F2852"/>
      </x:top>
      <x:bottom style="thin">
        <x:color rgb="FF9F2852"/>
      </x:bottom>
    </x:border>
    <x:border>
      <x:left style="medium">
        <x:color rgb="FF9F2852"/>
      </x:left>
      <x:top style="medium">
        <x:color rgb="FF9F2852"/>
      </x:top>
    </x:border>
    <x:border>
      <x:right style="medium">
        <x:color rgb="FF9F2852"/>
      </x:right>
      <x:top style="medium">
        <x:color rgb="FF9F2852"/>
      </x:top>
    </x:border>
    <x:border>
      <x:left style="medium">
        <x:color rgb="FF9F2852"/>
      </x:left>
      <x:bottom style="medium">
        <x:color rgb="FF9F2852"/>
      </x:bottom>
    </x:border>
    <x:border>
      <x:right style="medium">
        <x:color rgb="FF9F2852"/>
      </x:right>
      <x:bottom style="medium">
        <x:color rgb="FF9F2852"/>
      </x:bottom>
    </x:border>
  </x:borders>
  <x:cellStyleXfs count="1">
    <x:xf numFmtId="0" fontId="0" fillId="0" borderId="0"/>
  </x:cellStyleXfs>
  <x:cellXfs count="20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/>
    </x:xf>
    <x:xf numFmtId="0" fontId="6" fillId="6" borderId="3" xfId="0" applyNumberFormat="1" applyFont="1" applyFill="1" applyBorder="1" applyAlignment="1">
      <x:alignment vertical="center"/>
    </x:xf>
    <x:xf numFmtId="0" fontId="6" fillId="6" borderId="4" xfId="0" applyNumberFormat="1" applyFont="1" applyFill="1" applyBorder="1" applyAlignment="1">
      <x:alignment vertical="center"/>
    </x:xf>
    <x:xf numFmtId="0" fontId="6" fillId="6" borderId="5" xfId="0" applyNumberFormat="1" applyFont="1" applyFill="1" applyBorder="1" applyAlignment="1">
      <x:alignment vertical="center"/>
    </x:xf>
    <x:xf numFmtId="0" fontId="6" fillId="6" borderId="6" xfId="0" applyNumberFormat="1" applyFont="1" applyFill="1" applyBorder="1" applyAlignment="1">
      <x:alignment vertical="center"/>
    </x:xf>
    <x:xf numFmtId="0" fontId="6" fillId="6" borderId="7" xfId="0" applyNumberFormat="1" applyFont="1" applyFill="1" applyBorder="1" applyAlignment="1">
      <x:alignment vertical="center"/>
    </x:xf>
    <x:xf numFmtId="0" fontId="6" fillId="6" borderId="8" xfId="0" applyNumberFormat="1" applyFont="1" applyFill="1" applyBorder="1" applyAlignment="1">
      <x:alignment vertical="center"/>
    </x:xf>
    <x:xf numFmtId="0" fontId="6" fillId="6" borderId="9" xfId="0" applyNumberFormat="1" applyFont="1" applyFill="1" applyBorder="1" applyAlignment="1">
      <x:alignment vertical="center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0" fontId="6" fillId="6" borderId="9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6" xfId="0" applyNumberFormat="1" applyFont="1" applyFill="1" applyBorder="1" applyAlignment="1">
      <x:alignment vertical="center"/>
    </x:xf>
    <x:xf numFmtId="0" fontId="6" fillId="3" borderId="7" xfId="0" applyNumberFormat="1" applyFont="1" applyFill="1" applyBorder="1" applyAlignment="1">
      <x:alignment vertical="center"/>
    </x:xf>
    <x:xf numFmtId="0" fontId="6" fillId="3" borderId="8" xfId="0" applyNumberFormat="1" applyFont="1" applyFill="1" applyBorder="1" applyAlignment="1">
      <x:alignment vertical="center"/>
    </x:xf>
    <x:xf numFmtId="0" fontId="6" fillId="3" borderId="9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3" borderId="7" xfId="0" applyNumberFormat="1" applyFont="1" applyFill="1" applyBorder="1" applyAlignment="1">
      <x:alignment vertical="center" wrapText="1"/>
    </x:xf>
    <x:xf numFmtId="0" fontId="6" fillId="3" borderId="8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/>
    </x:xf>
    <x:xf numFmtId="0" fontId="8" fillId="3" borderId="3" xfId="0" applyNumberFormat="1" applyFont="1" applyFill="1" applyBorder="1" applyAlignment="1">
      <x:alignment vertical="center"/>
    </x:xf>
    <x:xf numFmtId="0" fontId="8" fillId="3" borderId="4" xfId="0" applyNumberFormat="1" applyFont="1" applyFill="1" applyBorder="1" applyAlignment="1">
      <x:alignment vertical="center"/>
    </x:xf>
    <x:xf numFmtId="0" fontId="8" fillId="3" borderId="7" xfId="0" applyNumberFormat="1" applyFont="1" applyFill="1" applyBorder="1" applyAlignment="1">
      <x:alignment vertical="center"/>
    </x:xf>
    <x:xf numFmtId="0" fontId="8" fillId="3" borderId="8" xfId="0" applyNumberFormat="1" applyFont="1" applyFill="1" applyBorder="1" applyAlignment="1">
      <x:alignment vertical="center"/>
    </x:xf>
    <x:xf numFmtId="0" fontId="8" fillId="3" borderId="9" xfId="0" applyNumberFormat="1" applyFont="1" applyFill="1" applyBorder="1" applyAlignment="1">
      <x:alignment vertical="center"/>
    </x:xf>
    <x:xf numFmtId="0" fontId="8" fillId="3" borderId="2" xfId="0" applyNumberFormat="1" applyFont="1" applyFill="1" applyBorder="1" applyAlignment="1">
      <x:alignment vertical="center" wrapText="1"/>
    </x:xf>
    <x:xf numFmtId="0" fontId="8" fillId="3" borderId="3" xfId="0" applyNumberFormat="1" applyFont="1" applyFill="1" applyBorder="1" applyAlignment="1">
      <x:alignment vertical="center" wrapText="1"/>
    </x:xf>
    <x:xf numFmtId="0" fontId="8" fillId="3" borderId="4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8" xfId="0" applyNumberFormat="1" applyFont="1" applyFill="1" applyBorder="1" applyAlignment="1">
      <x:alignment vertical="center" wrapText="1"/>
    </x:xf>
    <x:xf numFmtId="0" fontId="8" fillId="3" borderId="9" xfId="0" applyNumberFormat="1" applyFont="1" applyFill="1" applyBorder="1" applyAlignment="1">
      <x:alignment vertical="center" wrapText="1"/>
    </x:xf>
    <x:xf numFmtId="0" fontId="8" fillId="3" borderId="2" xfId="0" applyNumberFormat="1" applyFont="1" applyFill="1" applyBorder="1" applyAlignment="1">
      <x:alignment horizontal="center" vertical="center" wrapText="1"/>
    </x:xf>
    <x:xf numFmtId="0" fontId="8" fillId="3" borderId="3" xfId="0" applyNumberFormat="1" applyFont="1" applyFill="1" applyBorder="1" applyAlignment="1">
      <x:alignment horizontal="center" vertical="center" wrapText="1"/>
    </x:xf>
    <x:xf numFmtId="0" fontId="8" fillId="3" borderId="4" xfId="0" applyNumberFormat="1" applyFont="1" applyFill="1" applyBorder="1" applyAlignment="1">
      <x:alignment horizontal="center" vertical="center" wrapText="1"/>
    </x:xf>
    <x:xf numFmtId="0" fontId="8" fillId="3" borderId="7" xfId="0" applyNumberFormat="1" applyFont="1" applyFill="1" applyBorder="1" applyAlignment="1">
      <x:alignment horizontal="center" vertical="center" wrapText="1"/>
    </x:xf>
    <x:xf numFmtId="0" fontId="8" fillId="3" borderId="8" xfId="0" applyNumberFormat="1" applyFont="1" applyFill="1" applyBorder="1" applyAlignment="1">
      <x:alignment horizontal="center" vertical="center" wrapText="1"/>
    </x:xf>
    <x:xf numFmtId="0" fontId="8" fillId="3" borderId="9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/>
    </x:xf>
    <x:xf numFmtId="0" fontId="9" fillId="8" borderId="10" xfId="0" applyNumberFormat="1" applyFont="1" applyFill="1" applyBorder="1" applyAlignment="1">
      <x:alignment vertical="center"/>
    </x:xf>
    <x:xf numFmtId="0" fontId="9" fillId="8" borderId="11" xfId="0" applyNumberFormat="1" applyFont="1" applyFill="1" applyBorder="1" applyAlignment="1">
      <x:alignment vertical="center"/>
    </x:xf>
    <x:xf numFmtId="0" fontId="9" fillId="8" borderId="12" xfId="0" applyNumberFormat="1" applyFont="1" applyFill="1" applyBorder="1" applyAlignment="1">
      <x:alignment vertical="center"/>
    </x:xf>
    <x:xf numFmtId="0" fontId="9" fillId="8" borderId="10" xfId="0" applyNumberFormat="1" applyFont="1" applyFill="1" applyBorder="1" applyAlignment="1">
      <x:alignment vertical="center" wrapText="1"/>
    </x:xf>
    <x:xf numFmtId="0" fontId="9" fillId="8" borderId="11" xfId="0" applyNumberFormat="1" applyFont="1" applyFill="1" applyBorder="1" applyAlignment="1">
      <x:alignment vertical="center" wrapText="1"/>
    </x:xf>
    <x:xf numFmtId="0" fontId="9" fillId="8" borderId="12" xfId="0" applyNumberFormat="1" applyFont="1" applyFill="1" applyBorder="1" applyAlignment="1">
      <x:alignment vertical="center" wrapText="1"/>
    </x:xf>
    <x:xf numFmtId="0" fontId="9" fillId="8" borderId="10" xfId="0" applyNumberFormat="1" applyFont="1" applyFill="1" applyBorder="1" applyAlignment="1">
      <x:alignment horizontal="center" vertical="center" wrapText="1"/>
    </x:xf>
    <x:xf numFmtId="0" fontId="9" fillId="8" borderId="11" xfId="0" applyNumberFormat="1" applyFont="1" applyFill="1" applyBorder="1" applyAlignment="1">
      <x:alignment horizontal="center" vertical="center" wrapText="1"/>
    </x:xf>
    <x:xf numFmtId="0" fontId="9" fillId="8" borderId="12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vertical="center"/>
    </x:xf>
    <x:xf numFmtId="0" fontId="10" fillId="7" borderId="13" xfId="0" applyNumberFormat="1" applyFont="1" applyFill="1" applyBorder="1" applyAlignment="1">
      <x:alignment vertical="center"/>
    </x:xf>
    <x:xf numFmtId="0" fontId="10" fillId="7" borderId="14" xfId="0" applyNumberFormat="1" applyFont="1" applyFill="1" applyBorder="1" applyAlignment="1">
      <x:alignment vertical="center"/>
    </x:xf>
    <x:xf numFmtId="0" fontId="10" fillId="7" borderId="15" xfId="0" applyNumberFormat="1" applyFont="1" applyFill="1" applyBorder="1" applyAlignment="1">
      <x:alignment vertical="center"/>
    </x:xf>
    <x:xf numFmtId="200" fontId="10" fillId="7" borderId="13" xfId="0" applyNumberFormat="1" applyFont="1" applyFill="1" applyBorder="1" applyAlignment="1">
      <x:alignment vertical="center"/>
    </x:xf>
    <x:xf numFmtId="201" fontId="10" fillId="7" borderId="14" xfId="0" applyNumberFormat="1" applyFont="1" applyFill="1" applyBorder="1" applyAlignment="1">
      <x:alignment vertical="center"/>
    </x:xf>
    <x:xf numFmtId="200" fontId="10" fillId="7" borderId="13" xfId="0" applyNumberFormat="1" applyFont="1" applyFill="1" applyBorder="1" applyAlignment="1">
      <x:alignment vertical="center" wrapText="1"/>
    </x:xf>
    <x:xf numFmtId="0" fontId="10" fillId="7" borderId="14" xfId="0" applyNumberFormat="1" applyFont="1" applyFill="1" applyBorder="1" applyAlignment="1">
      <x:alignment vertical="center" wrapText="1"/>
    </x:xf>
    <x:xf numFmtId="201" fontId="10" fillId="7" borderId="14" xfId="0" applyNumberFormat="1" applyFont="1" applyFill="1" applyBorder="1" applyAlignment="1">
      <x:alignment vertical="center" wrapText="1"/>
    </x:xf>
    <x:xf numFmtId="0" fontId="10" fillId="7" borderId="15" xfId="0" applyNumberFormat="1" applyFont="1" applyFill="1" applyBorder="1" applyAlignment="1">
      <x:alignment vertical="center" wrapText="1"/>
    </x:xf>
    <x:xf numFmtId="0" fontId="10" fillId="7" borderId="16" xfId="0" applyNumberFormat="1" applyFont="1" applyFill="1" applyBorder="1" applyAlignment="1">
      <x:alignment vertical="center"/>
    </x:xf>
    <x:xf numFmtId="0" fontId="10" fillId="7" borderId="17" xfId="0" applyNumberFormat="1" applyFont="1" applyFill="1" applyBorder="1" applyAlignment="1">
      <x:alignment vertical="center"/>
    </x:xf>
    <x:xf numFmtId="0" fontId="10" fillId="7" borderId="18" xfId="0" applyNumberFormat="1" applyFont="1" applyFill="1" applyBorder="1" applyAlignment="1">
      <x:alignment vertical="center"/>
    </x:xf>
    <x:xf numFmtId="0" fontId="10" fillId="7" borderId="19" xfId="0" applyNumberFormat="1" applyFont="1" applyFill="1" applyBorder="1" applyAlignment="1">
      <x:alignment vertical="center"/>
    </x:xf>
    <x:xf numFmtId="0" fontId="10" fillId="7" borderId="20" xfId="0" applyNumberFormat="1" applyFont="1" applyFill="1" applyBorder="1" applyAlignment="1">
      <x:alignment vertical="center"/>
    </x:xf>
    <x:xf numFmtId="0" fontId="10" fillId="7" borderId="21" xfId="0" applyNumberFormat="1" applyFont="1" applyFill="1" applyBorder="1" applyAlignment="1">
      <x:alignment vertical="center"/>
    </x:xf>
    <x:xf numFmtId="0" fontId="10" fillId="7" borderId="22" xfId="0" applyNumberFormat="1" applyFont="1" applyFill="1" applyBorder="1" applyAlignment="1">
      <x:alignment vertical="center"/>
    </x:xf>
    <x:xf numFmtId="0" fontId="10" fillId="7" borderId="23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202" fontId="10" fillId="7" borderId="17" xfId="0" applyNumberFormat="1" applyFont="1" applyFill="1" applyBorder="1" applyAlignment="1">
      <x:alignment vertical="center"/>
    </x:xf>
    <x:xf numFmtId="202" fontId="10" fillId="7" borderId="0" xfId="0" applyNumberFormat="1" applyFont="1" applyFill="1" applyBorder="1" applyAlignment="1">
      <x:alignment vertical="center"/>
    </x:xf>
    <x:xf numFmtId="202" fontId="10" fillId="7" borderId="22" xfId="0" applyNumberFormat="1" applyFont="1" applyFill="1" applyBorder="1" applyAlignment="1">
      <x:alignment vertical="center"/>
    </x:xf>
    <x:xf numFmtId="201" fontId="11" fillId="0" borderId="0" xfId="0" applyNumberFormat="1" applyFont="1" applyFill="1" applyBorder="1" applyAlignment="1">
      <x:alignment vertical="center"/>
    </x:xf>
    <x:xf numFmtId="202" fontId="10" fillId="7" borderId="16" xfId="0" applyNumberFormat="1" applyFont="1" applyFill="1" applyBorder="1" applyAlignment="1">
      <x:alignment vertical="center"/>
    </x:xf>
    <x:xf numFmtId="202" fontId="10" fillId="7" borderId="19" xfId="0" applyNumberFormat="1" applyFont="1" applyFill="1" applyBorder="1" applyAlignment="1">
      <x:alignment vertical="center"/>
    </x:xf>
    <x:xf numFmtId="202" fontId="10" fillId="7" borderId="21" xfId="0" applyNumberFormat="1" applyFont="1" applyFill="1" applyBorder="1" applyAlignment="1">
      <x:alignment vertical="center"/>
    </x:xf>
    <x:xf numFmtId="0" fontId="10" fillId="7" borderId="16" xfId="0" applyNumberFormat="1" applyFont="1" applyFill="1" applyBorder="1" applyAlignment="1">
      <x:alignment vertical="center" wrapText="1"/>
    </x:xf>
    <x:xf numFmtId="0" fontId="10" fillId="7" borderId="17" xfId="0" applyNumberFormat="1" applyFont="1" applyFill="1" applyBorder="1" applyAlignment="1">
      <x:alignment vertical="center" wrapText="1"/>
    </x:xf>
    <x:xf numFmtId="202" fontId="10" fillId="7" borderId="17" xfId="0" applyNumberFormat="1" applyFont="1" applyFill="1" applyBorder="1" applyAlignment="1">
      <x:alignment vertical="center" wrapText="1"/>
    </x:xf>
    <x:xf numFmtId="0" fontId="10" fillId="7" borderId="18" xfId="0" applyNumberFormat="1" applyFont="1" applyFill="1" applyBorder="1" applyAlignment="1">
      <x:alignment vertical="center" wrapText="1"/>
    </x:xf>
    <x:xf numFmtId="201" fontId="1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202" fontId="10" fillId="7" borderId="16" xfId="0" applyNumberFormat="1" applyFont="1" applyFill="1" applyBorder="1" applyAlignment="1">
      <x:alignment vertical="center" wrapText="1"/>
    </x:xf>
    <x:xf numFmtId="0" fontId="10" fillId="7" borderId="19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202" fontId="10" fillId="7" borderId="0" xfId="0" applyNumberFormat="1" applyFont="1" applyFill="1" applyBorder="1" applyAlignment="1">
      <x:alignment vertical="center" wrapText="1"/>
    </x:xf>
    <x:xf numFmtId="0" fontId="10" fillId="7" borderId="20" xfId="0" applyNumberFormat="1" applyFont="1" applyFill="1" applyBorder="1" applyAlignment="1">
      <x:alignment vertical="center" wrapText="1"/>
    </x:xf>
    <x:xf numFmtId="202" fontId="10" fillId="7" borderId="19" xfId="0" applyNumberFormat="1" applyFont="1" applyFill="1" applyBorder="1" applyAlignment="1">
      <x:alignment vertical="center" wrapText="1"/>
    </x:xf>
    <x:xf numFmtId="0" fontId="10" fillId="7" borderId="21" xfId="0" applyNumberFormat="1" applyFont="1" applyFill="1" applyBorder="1" applyAlignment="1">
      <x:alignment vertical="center" wrapText="1"/>
    </x:xf>
    <x:xf numFmtId="0" fontId="10" fillId="7" borderId="22" xfId="0" applyNumberFormat="1" applyFont="1" applyFill="1" applyBorder="1" applyAlignment="1">
      <x:alignment vertical="center" wrapText="1"/>
    </x:xf>
    <x:xf numFmtId="202" fontId="10" fillId="7" borderId="22" xfId="0" applyNumberFormat="1" applyFont="1" applyFill="1" applyBorder="1" applyAlignment="1">
      <x:alignment vertical="center" wrapText="1"/>
    </x:xf>
    <x:xf numFmtId="0" fontId="10" fillId="7" borderId="23" xfId="0" applyNumberFormat="1" applyFont="1" applyFill="1" applyBorder="1" applyAlignment="1">
      <x:alignment vertical="center" wrapText="1"/>
    </x:xf>
    <x:xf numFmtId="202" fontId="10" fillId="7" borderId="2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0" fontId="10" fillId="7" borderId="13" xfId="0" applyNumberFormat="1" applyFont="1" applyFill="1" applyBorder="1" applyAlignment="1">
      <x:alignment vertical="center" wrapText="1"/>
    </x:xf>
    <x:xf numFmtId="203" fontId="10" fillId="7" borderId="17" xfId="0" applyNumberFormat="1" applyFont="1" applyFill="1" applyBorder="1" applyAlignment="1">
      <x:alignment vertical="center"/>
    </x:xf>
    <x:xf numFmtId="203" fontId="10" fillId="7" borderId="0" xfId="0" applyNumberFormat="1" applyFont="1" applyFill="1" applyBorder="1" applyAlignment="1">
      <x:alignment vertical="center"/>
    </x:xf>
    <x:xf numFmtId="203" fontId="10" fillId="7" borderId="22" xfId="0" applyNumberFormat="1" applyFont="1" applyFill="1" applyBorder="1" applyAlignment="1">
      <x:alignment vertical="center"/>
    </x:xf>
    <x:xf numFmtId="203" fontId="10" fillId="7" borderId="17" xfId="0" applyNumberFormat="1" applyFont="1" applyFill="1" applyBorder="1" applyAlignment="1">
      <x:alignment vertical="center" wrapText="1"/>
    </x:xf>
    <x:xf numFmtId="203" fontId="10" fillId="7" borderId="0" xfId="0" applyNumberFormat="1" applyFont="1" applyFill="1" applyBorder="1" applyAlignment="1">
      <x:alignment vertical="center" wrapText="1"/>
    </x:xf>
    <x:xf numFmtId="203" fontId="10" fillId="7" borderId="22" xfId="0" applyNumberFormat="1" applyFont="1" applyFill="1" applyBorder="1" applyAlignment="1">
      <x:alignment vertical="center" wrapText="1"/>
    </x:xf>
    <x:xf numFmtId="200" fontId="11" fillId="0" borderId="0" xfId="0" applyNumberFormat="1" applyFont="1" applyFill="1" applyBorder="1" applyAlignment="1">
      <x:alignment vertical="center"/>
    </x:xf>
    <x:xf numFmtId="200" fontId="10" fillId="7" borderId="17" xfId="0" applyNumberFormat="1" applyFont="1" applyFill="1" applyBorder="1" applyAlignment="1">
      <x:alignment vertical="center"/>
    </x:xf>
    <x:xf numFmtId="200" fontId="10" fillId="7" borderId="18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0" fillId="7" borderId="0" xfId="0" applyNumberFormat="1" applyFont="1" applyFill="1" applyBorder="1" applyAlignment="1">
      <x:alignment vertical="center"/>
    </x:xf>
    <x:xf numFmtId="200" fontId="10" fillId="7" borderId="20" xfId="0" applyNumberFormat="1" applyFont="1" applyFill="1" applyBorder="1" applyAlignment="1">
      <x:alignment vertical="center"/>
    </x:xf>
    <x:xf numFmtId="200" fontId="10" fillId="7" borderId="22" xfId="0" applyNumberFormat="1" applyFont="1" applyFill="1" applyBorder="1" applyAlignment="1">
      <x:alignment vertical="center"/>
    </x:xf>
    <x:xf numFmtId="200" fontId="10" fillId="7" borderId="23" xfId="0" applyNumberFormat="1" applyFont="1" applyFill="1" applyBorder="1" applyAlignment="1">
      <x:alignment vertical="center"/>
    </x:xf>
    <x:xf numFmtId="202" fontId="10" fillId="7" borderId="18" xfId="0" applyNumberFormat="1" applyFont="1" applyFill="1" applyBorder="1" applyAlignment="1">
      <x:alignment vertical="center"/>
    </x:xf>
    <x:xf numFmtId="202" fontId="10" fillId="7" borderId="20" xfId="0" applyNumberFormat="1" applyFont="1" applyFill="1" applyBorder="1" applyAlignment="1">
      <x:alignment vertical="center"/>
    </x:xf>
    <x:xf numFmtId="202" fontId="10" fillId="7" borderId="23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 wrapText="1"/>
    </x:xf>
    <x:xf numFmtId="200" fontId="10" fillId="7" borderId="17" xfId="0" applyNumberFormat="1" applyFont="1" applyFill="1" applyBorder="1" applyAlignment="1">
      <x:alignment vertical="center" wrapText="1"/>
    </x:xf>
    <x:xf numFmtId="202" fontId="10" fillId="7" borderId="18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0" fillId="7" borderId="0" xfId="0" applyNumberFormat="1" applyFont="1" applyFill="1" applyBorder="1" applyAlignment="1">
      <x:alignment vertical="center" wrapText="1"/>
    </x:xf>
    <x:xf numFmtId="202" fontId="10" fillId="7" borderId="20" xfId="0" applyNumberFormat="1" applyFont="1" applyFill="1" applyBorder="1" applyAlignment="1">
      <x:alignment vertical="center" wrapText="1"/>
    </x:xf>
    <x:xf numFmtId="200" fontId="10" fillId="7" borderId="22" xfId="0" applyNumberFormat="1" applyFont="1" applyFill="1" applyBorder="1" applyAlignment="1">
      <x:alignment vertical="center" wrapText="1"/>
    </x:xf>
    <x:xf numFmtId="202" fontId="10" fillId="7" borderId="23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vertical="center"/>
    </x:xf>
    <x:xf numFmtId="0" fontId="12" fillId="3" borderId="24" xfId="0" applyNumberFormat="1" applyFont="1" applyFill="1" applyBorder="1" applyAlignment="1">
      <x:alignment vertical="center"/>
    </x:xf>
    <x:xf numFmtId="0" fontId="12" fillId="3" borderId="25" xfId="0" applyNumberFormat="1" applyFont="1" applyFill="1" applyBorder="1" applyAlignment="1">
      <x:alignment vertical="center"/>
    </x:xf>
    <x:xf numFmtId="0" fontId="12" fillId="3" borderId="26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6" fillId="9" borderId="0" xfId="0" applyNumberFormat="1" applyFont="1" applyFill="1" applyBorder="1" applyAlignment="1">
      <x:alignment vertical="center"/>
    </x:xf>
    <x:xf numFmtId="0" fontId="6" fillId="9" borderId="2" xfId="0" applyNumberFormat="1" applyFont="1" applyFill="1" applyBorder="1" applyAlignment="1">
      <x:alignment vertical="center"/>
    </x:xf>
    <x:xf numFmtId="0" fontId="6" fillId="9" borderId="3" xfId="0" applyNumberFormat="1" applyFont="1" applyFill="1" applyBorder="1" applyAlignment="1">
      <x:alignment vertical="center"/>
    </x:xf>
    <x:xf numFmtId="0" fontId="6" fillId="9" borderId="4" xfId="0" applyNumberFormat="1" applyFont="1" applyFill="1" applyBorder="1" applyAlignment="1">
      <x:alignment vertical="center"/>
    </x:xf>
    <x:xf numFmtId="0" fontId="6" fillId="9" borderId="5" xfId="0" applyNumberFormat="1" applyFont="1" applyFill="1" applyBorder="1" applyAlignment="1">
      <x:alignment vertical="center"/>
    </x:xf>
    <x:xf numFmtId="0" fontId="6" fillId="9" borderId="6" xfId="0" applyNumberFormat="1" applyFont="1" applyFill="1" applyBorder="1" applyAlignment="1">
      <x:alignment vertical="center"/>
    </x:xf>
    <x:xf numFmtId="0" fontId="6" fillId="9" borderId="7" xfId="0" applyNumberFormat="1" applyFont="1" applyFill="1" applyBorder="1" applyAlignment="1">
      <x:alignment vertical="center"/>
    </x:xf>
    <x:xf numFmtId="0" fontId="6" fillId="9" borderId="8" xfId="0" applyNumberFormat="1" applyFont="1" applyFill="1" applyBorder="1" applyAlignment="1">
      <x:alignment vertical="center"/>
    </x:xf>
    <x:xf numFmtId="0" fontId="6" fillId="9" borderId="9" xfId="0" applyNumberFormat="1" applyFont="1" applyFill="1" applyBorder="1" applyAlignment="1">
      <x:alignment vertical="center"/>
    </x:xf>
    <x:xf numFmtId="0" fontId="6" fillId="9" borderId="2" xfId="0" applyNumberFormat="1" applyFont="1" applyFill="1" applyBorder="1" applyAlignment="1">
      <x:alignment vertical="center" wrapText="1"/>
    </x:xf>
    <x:xf numFmtId="0" fontId="6" fillId="9" borderId="3" xfId="0" applyNumberFormat="1" applyFont="1" applyFill="1" applyBorder="1" applyAlignment="1">
      <x:alignment vertical="center" wrapText="1"/>
    </x:xf>
    <x:xf numFmtId="0" fontId="6" fillId="9" borderId="4" xfId="0" applyNumberFormat="1" applyFont="1" applyFill="1" applyBorder="1" applyAlignment="1">
      <x:alignment vertical="center" wrapText="1"/>
    </x:xf>
    <x:xf numFmtId="0" fontId="6" fillId="9" borderId="5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6" fillId="9" borderId="6" xfId="0" applyNumberFormat="1" applyFont="1" applyFill="1" applyBorder="1" applyAlignment="1">
      <x:alignment vertical="center" wrapText="1"/>
    </x:xf>
    <x:xf numFmtId="0" fontId="6" fillId="9" borderId="7" xfId="0" applyNumberFormat="1" applyFont="1" applyFill="1" applyBorder="1" applyAlignment="1">
      <x:alignment vertical="center" wrapText="1"/>
    </x:xf>
    <x:xf numFmtId="0" fontId="6" fillId="9" borderId="8" xfId="0" applyNumberFormat="1" applyFont="1" applyFill="1" applyBorder="1" applyAlignment="1">
      <x:alignment vertical="center" wrapText="1"/>
    </x:xf>
    <x:xf numFmtId="0" fontId="6" fillId="9" borderId="9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 applyAlignment="1">
      <x:alignment vertical="center"/>
    </x:xf>
    <x:xf numFmtId="0" fontId="13" fillId="8" borderId="27" xfId="0" applyNumberFormat="1" applyFont="1" applyFill="1" applyBorder="1" applyAlignment="1">
      <x:alignment vertical="center"/>
    </x:xf>
    <x:xf numFmtId="0" fontId="13" fillId="8" borderId="28" xfId="0" applyNumberFormat="1" applyFont="1" applyFill="1" applyBorder="1" applyAlignment="1">
      <x:alignment vertical="center"/>
    </x:xf>
    <x:xf numFmtId="0" fontId="13" fillId="8" borderId="27" xfId="0" applyNumberFormat="1" applyFont="1" applyFill="1" applyBorder="1" applyAlignment="1">
      <x:alignment horizontal="center" vertical="center"/>
    </x:xf>
    <x:xf numFmtId="0" fontId="13" fillId="8" borderId="28" xfId="0" applyNumberFormat="1" applyFont="1" applyFill="1" applyBorder="1" applyAlignment="1">
      <x:alignment horizontal="center" vertical="center"/>
    </x:xf>
    <x:xf numFmtId="0" fontId="14" fillId="3" borderId="0" xfId="0" applyNumberFormat="1" applyFont="1" applyFill="1" applyBorder="1" applyAlignment="1">
      <x:alignment vertical="center"/>
    </x:xf>
    <x:xf numFmtId="0" fontId="14" fillId="3" borderId="29" xfId="0" applyNumberFormat="1" applyFont="1" applyFill="1" applyBorder="1" applyAlignment="1">
      <x:alignment vertical="center"/>
    </x:xf>
    <x:xf numFmtId="0" fontId="14" fillId="3" borderId="30" xfId="0" applyNumberFormat="1" applyFont="1" applyFill="1" applyBorder="1" applyAlignment="1">
      <x:alignment vertical="center"/>
    </x:xf>
    <x:xf numFmtId="0" fontId="14" fillId="3" borderId="31" xfId="0" applyNumberFormat="1" applyFont="1" applyFill="1" applyBorder="1" applyAlignment="1">
      <x:alignment vertical="center"/>
    </x:xf>
    <x:xf numFmtId="0" fontId="14" fillId="3" borderId="32" xfId="0" applyNumberFormat="1" applyFont="1" applyFill="1" applyBorder="1" applyAlignment="1">
      <x:alignment vertical="center"/>
    </x:xf>
    <x:xf numFmtId="204" fontId="14" fillId="3" borderId="29" xfId="0" applyNumberFormat="1" applyFont="1" applyFill="1" applyBorder="1" applyAlignment="1">
      <x:alignment vertical="center"/>
    </x:xf>
    <x:xf numFmtId="204" fontId="14" fillId="3" borderId="30" xfId="0" applyNumberFormat="1" applyFont="1" applyFill="1" applyBorder="1" applyAlignment="1">
      <x:alignment vertical="center"/>
    </x:xf>
    <x:xf numFmtId="204" fontId="14" fillId="3" borderId="31" xfId="0" applyNumberFormat="1" applyFont="1" applyFill="1" applyBorder="1" applyAlignment="1">
      <x:alignment vertical="center"/>
    </x:xf>
    <x:xf numFmtId="204" fontId="14" fillId="3" borderId="32" xfId="0" applyNumberFormat="1" applyFont="1" applyFill="1" applyBorder="1" applyAlignment="1">
      <x:alignment vertical="center"/>
    </x:xf>
    <x:xf numFmtId="204" fontId="14" fillId="3" borderId="29" xfId="0" applyNumberFormat="1" applyFont="1" applyFill="1" applyBorder="1" applyAlignment="1">
      <x:alignment horizontal="center" vertical="center"/>
    </x:xf>
    <x:xf numFmtId="204" fontId="14" fillId="3" borderId="30" xfId="0" applyNumberFormat="1" applyFont="1" applyFill="1" applyBorder="1" applyAlignment="1">
      <x:alignment horizontal="center" vertical="center"/>
    </x:xf>
    <x:xf numFmtId="204" fontId="14" fillId="3" borderId="31" xfId="0" applyNumberFormat="1" applyFont="1" applyFill="1" applyBorder="1" applyAlignment="1">
      <x:alignment horizontal="center" vertical="center"/>
    </x:xf>
    <x:xf numFmtId="204" fontId="14" fillId="3" borderId="32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88"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197347"/>
      </x:font>
      <x:fill>
        <x:patternFill patternType="solid">
          <x:bgColor rgb="FFE3F3E8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9A6700"/>
      </x:font>
      <x:fill>
        <x:patternFill patternType="solid">
          <x:bgColor rgb="FFFFF3D6"/>
        </x:patternFill>
      </x:fill>
    </x:dxf>
    <x:dxf>
      <x:font>
        <x:b/>
        <x:color rgb="FFB42318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24f6c83d14e6f" /><Relationship Type="http://schemas.openxmlformats.org/officeDocument/2006/relationships/theme" Target="/xl/theme/theme1.xml" Id="Rb0bb133a78ff423d" /><Relationship Type="http://schemas.openxmlformats.org/officeDocument/2006/relationships/sharedStrings" Target="/xl/sharedStrings.xml" Id="Ra91884cf552b498c" /><Relationship Type="http://schemas.openxmlformats.org/officeDocument/2006/relationships/worksheet" Target="/xl/worksheets/sheet1.xml" Id="Re5185974184a47f7" /><Relationship Type="http://schemas.openxmlformats.org/officeDocument/2006/relationships/worksheet" Target="/xl/worksheets/sheet2.xml" Id="R6aad7bd19a5c4460" /><Relationship Type="http://schemas.openxmlformats.org/officeDocument/2006/relationships/worksheet" Target="/xl/worksheets/sheet3.xml" Id="Reec6e189ea04495b" /><Relationship Type="http://schemas.openxmlformats.org/officeDocument/2006/relationships/worksheet" Target="/xl/worksheets/sheet4.xml" Id="R4e745024478a4732" /><Relationship Type="http://schemas.openxmlformats.org/officeDocument/2006/relationships/worksheet" Target="/xl/worksheets/sheet5.xml" Id="Rd71acae5ff244424" /><Relationship Type="http://schemas.openxmlformats.org/officeDocument/2006/relationships/worksheet" Target="/xl/worksheets/sheet6.xml" Id="Rf56f3849d12a4f0f" /><Relationship Type="http://schemas.openxmlformats.org/officeDocument/2006/relationships/worksheet" Target="/xl/worksheets/sheet7.xml" Id="R1b7631b37f0d468f" /><Relationship Type="http://schemas.openxmlformats.org/officeDocument/2006/relationships/worksheet" Target="/xl/worksheets/sheet8.xml" Id="R6be9268681524cba" /><Relationship Type="http://schemas.openxmlformats.org/officeDocument/2006/relationships/worksheet" Target="/xl/worksheets/sheet9.xml" Id="R435afb02388b42a4" /><Relationship Type="http://schemas.microsoft.com/office/2017/10/relationships/person" Target="/xl/persons/person.xml" Id="R8e9583616bd743a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e6d1d6f7c77487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P31 Journey Completion (members)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Complete count</c:v>
          </c:tx>
          <c:cat>
            <c:strRef>
              <c:f>'Dashboard'!$J$5:$J$13</c:f>
              <c:strCache>
                <c:ptCount val="0"/>
              </c:strCache>
            </c:strRef>
          </c:cat>
          <c:val>
            <c:numRef>
              <c:f>'Dashboard'!$K$5:$K$13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14</xdr:row>
      <xdr:rowOff>0</xdr:rowOff>
    </xdr:from>
    <xdr:to>
      <xdr:col>16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e6d1d6f7c774874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Shayna Vincent" id="{4E68F9E1-BB8F-4590-A120-1310DCD48538}"/>
</xltc:personList>
</file>

<file path=xl/tables/table1.xml><?xml version="1.0" encoding="utf-8"?>
<x:table xmlns:x="http://schemas.openxmlformats.org/spreadsheetml/2006/main" id="1" name="MembershipRosterTable" displayName="MembershipRosterTable" ref="A5:U205" headerRowCount="1" totalsRowCount="0" totalsRowShown="0">
  <x:autoFilter ref="A5:U205"/>
  <x:tableColumns count="21">
    <x:tableColumn id="1" name="Member ID"/>
    <x:tableColumn id="2" name="Chapter ID"/>
    <x:tableColumn id="3" name="Approved display name / initials"/>
    <x:tableColumn id="4" name="School email status"/>
    <x:tableColumn id="5" name="Personal email status"/>
    <x:tableColumn id="6" name="Academic term"/>
    <x:tableColumn id="7" name="Class year"/>
    <x:tableColumn id="8" name="Membership type"/>
    <x:tableColumn id="9" name="Membership status"/>
    <x:tableColumn id="10" name="Conditional acceptance date"/>
    <x:tableColumn id="11" name="Activation date"/>
    <x:tableColumn id="12" name="Leadership role"/>
    <x:tableColumn id="13" name="Advisor / staff reviewer"/>
    <x:tableColumn id="14" name="Portal record URL / ID"/>
    <x:tableColumn id="15" name="P31 completion %"/>
    <x:tableColumn id="16" name="Dues status"/>
    <x:tableColumn id="17" name="Consent status"/>
    <x:tableColumn id="18" name="Attendance rate"/>
    <x:tableColumn id="19" name="Last reviewed"/>
    <x:tableColumn id="20" name="Access action"/>
    <x:tableColumn id="21" name="Notes / restricted case ID onl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embershipP31Table" displayName="MembershipP31Table" ref="A5:T205" headerRowCount="1" totalsRowCount="0" totalsRowShown="0">
  <x:autoFilter ref="A5:T205"/>
  <x:tableColumns count="20">
    <x:tableColumn id="1" name="Member ID"/>
    <x:tableColumn id="2" name="Chapter ID"/>
    <x:tableColumn id="3" name="Academic term"/>
    <x:tableColumn id="4" name="Application reviewed"/>
    <x:tableColumn id="5" name="$20 dues / waiver"/>
    <x:tableColumn id="6" name="Covenant + anti-hazing"/>
    <x:tableColumn id="7" name="Privacy + consent choices"/>
    <x:tableColumn id="8" name="National orientation"/>
    <x:tableColumn id="9" name="Beauty in Christ formation"/>
    <x:tableColumn id="10" name="Sisterhood / leadership / service"/>
    <x:tableColumn id="11" name="P31 Week / equivalent"/>
    <x:tableColumn id="12" name="National activation"/>
    <x:tableColumn id="13" name="P31-01 evidence"/>
    <x:tableColumn id="14" name="P31-02 evidence"/>
    <x:tableColumn id="15" name="P31-03 evidence"/>
    <x:tableColumn id="16" name="P31-04–08 evidence folder"/>
    <x:tableColumn id="17" name="P31-09 decision ID"/>
    <x:tableColumn id="18" name="Completion %"/>
    <x:tableColumn id="19" name="Current milestone / hold"/>
    <x:tableColumn id="20" name="Reviewer / review da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AttendanceTable" displayName="MembershipAttendanceTable" ref="A5:O205" headerRowCount="1" totalsRowCount="0" totalsRowShown="0">
  <x:autoFilter ref="A5:O205"/>
  <x:tableColumns count="15">
    <x:tableColumn id="1" name="Member ID"/>
    <x:tableColumn id="2" name="Chapter ID"/>
    <x:tableColumn id="3" name="Academic term"/>
    <x:tableColumn id="4" name="Required opportunities"/>
    <x:tableColumn id="5" name="Attended"/>
    <x:tableColumn id="6" name="Approved alternatives"/>
    <x:tableColumn id="7" name="Excused / accommodation"/>
    <x:tableColumn id="8" name="Unexcused"/>
    <x:tableColumn id="9" name="Service hours"/>
    <x:tableColumn id="10" name="Pretty Girl Week"/>
    <x:tableColumn id="11" name="Pink Brunch"/>
    <x:tableColumn id="12" name="P31 Week"/>
    <x:tableColumn id="13" name="Evidence URL"/>
    <x:tableColumn id="14" name="Attendance rate"/>
    <x:tableColumn id="15" name="Support / review stat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MembershipDuesConsentTable" displayName="MembershipDuesConsentTable" ref="A5:V205" headerRowCount="1" totalsRowCount="0" totalsRowShown="0">
  <x:autoFilter ref="A5:V205"/>
  <x:tableColumns count="22">
    <x:tableColumn id="1" name="Member ID"/>
    <x:tableColumn id="2" name="Chapter ID"/>
    <x:tableColumn id="3" name="Academic term"/>
    <x:tableColumn id="4" name="National fee"/>
    <x:tableColumn id="5" name="Waiver status"/>
    <x:tableColumn id="6" name="Waiver amount"/>
    <x:tableColumn id="7" name="Amount paid"/>
    <x:tableColumn id="8" name="Receipt ID"/>
    <x:tableColumn id="9" name="Payment date"/>
    <x:tableColumn id="10" name="Outstanding"/>
    <x:tableColumn id="11" name="Payment / waiver status"/>
    <x:tableColumn id="12" name="Dues status"/>
    <x:tableColumn id="13" name="Member covenant version"/>
    <x:tableColumn id="14" name="Anti-hazing version"/>
    <x:tableColumn id="15" name="Privacy notice version"/>
    <x:tableColumn id="16" name="Covenant accepted?"/>
    <x:tableColumn id="17" name="Anti-hazing accepted?"/>
    <x:tableColumn id="18" name="Privacy acknowledged?"/>
    <x:tableColumn id="19" name="Directory choice"/>
    <x:tableColumn id="20" name="Consent status"/>
    <x:tableColumn id="21" name="Media consent record ID"/>
    <x:tableColumn id="22" name="Evidence / reviewer / 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MembershipTransitionTable" displayName="MembershipTransitionTable" ref="A5:R205" headerRowCount="1" totalsRowCount="0" totalsRowShown="0">
  <x:autoFilter ref="A5:R205"/>
  <x:tableColumns count="18">
    <x:tableColumn id="1" name="Transition ID"/>
    <x:tableColumn id="2" name="Member ID"/>
    <x:tableColumn id="3" name="Chapter ID"/>
    <x:tableColumn id="4" name="Transition type"/>
    <x:tableColumn id="5" name="Effective date"/>
    <x:tableColumn id="6" name="Reason category"/>
    <x:tableColumn id="7" name="Member confirmation ID"/>
    <x:tableColumn id="8" name="Final dues status"/>
    <x:tableColumn id="9" name="Property returned?"/>
    <x:tableColumn id="10" name="Chapter access removed?"/>
    <x:tableColumn id="11" name="Email / group access action"/>
    <x:tableColumn id="12" name="Directory / media choice reviewed?"/>
    <x:tableColumn id="13" name="Alumna interest"/>
    <x:tableColumn id="14" name="Preferred contact status"/>
    <x:tableColumn id="15" name="Exit feedback ID"/>
    <x:tableColumn id="16" name="Processed by"/>
    <x:tableColumn id="17" name="Completed date"/>
    <x:tableColumn id="18" name="Notes / eligibility review 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08-30T10:40:52.324" personId="{4E68F9E1-BB8F-4590-A120-1310DCD48538}" id="{391BC6BF-CD6C-4A14-8188-131B94174F39}">
    <xltc:text>Controlled national input. The approved national membership fee is $20 per member unless a later written policy supersedes it.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7b14c2454a14f2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bb0ea9e677b5451e" /><Relationship Type="http://schemas.openxmlformats.org/officeDocument/2006/relationships/vmlDrawing" Target="/xl/drawings/vmldrawing.vml" Id="Rf94b032c618c405c" /><Relationship Type="http://schemas.microsoft.com/office/2017/10/relationships/threadedComment" Target="/xl/threadedcomments/threadedcomment.xml" Id="Re1b91c40b3264c6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8d88bd38f962489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a031aafd1f284d9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ef0f45d338f44cf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2ba893f7acbc440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75891fc5d2434c6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6" hidden="0" customWidth="1"/>
    <x:col min="3" max="3" width="14" hidden="0" customWidth="1"/>
    <x:col min="4" max="4" width="26" hidden="0" customWidth="1"/>
    <x:col min="5" max="5" width="16" hidden="0" customWidth="1"/>
    <x:col min="6" max="6" width="25" hidden="0" customWidth="1"/>
    <x:col min="7" max="7" width="23" hidden="0" customWidth="1"/>
    <x:col min="8" max="8" width="22" hidden="0" customWidth="1"/>
  </x:cols>
  <x:sheetData>
    <x:row r="1" ht="35" customHeight="1">
      <x:c r="A1" s="5" t="str">
        <x:v>PGWS MEMBERSHIP &amp; P31 JOURNEY TRACKER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PGWS-WB-MEM-001 • Version 1.0 • 2026-08-30 • Owner: PGWS National Operations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11" t="str">
        <x:v>PURPOSE, AUTHORITY &amp; SYSTEM BOUNDARY</x:v>
      </x:c>
      <x:c r="B4" s="11"/>
      <x:c r="C4" s="11"/>
      <x:c r="D4" s="11"/>
      <x:c r="E4" s="11"/>
      <x:c r="F4" s="11"/>
      <x:c r="G4" s="11"/>
      <x:c r="H4" s="11"/>
    </x:row>
    <x:row r="5">
      <x:c r="A5" s="14" t="str">
        <x:v>Workbook</x:v>
      </x:c>
      <x:c r="B5" s="15" t="str">
        <x:v>PGWS MEMBERSHIP &amp; P31 JOURNEY TRACKER</x:v>
      </x:c>
      <x:c r="C5" s="15"/>
      <x:c r="D5" s="15"/>
      <x:c r="E5" s="15"/>
      <x:c r="F5" s="15"/>
      <x:c r="G5" s="15"/>
      <x:c r="H5" s="15"/>
    </x:row>
    <x:row r="6">
      <x:c r="A6" s="14" t="str">
        <x:v>Document ID</x:v>
      </x:c>
      <x:c r="B6" s="15" t="str">
        <x:v>PGWS-WB-MEM-001</x:v>
      </x:c>
      <x:c r="C6" s="15"/>
      <x:c r="D6" s="15"/>
      <x:c r="E6" s="15"/>
      <x:c r="F6" s="15"/>
      <x:c r="G6" s="15"/>
      <x:c r="H6" s="15"/>
    </x:row>
    <x:row r="7">
      <x:c r="A7" s="14" t="str">
        <x:v>Version / date</x:v>
      </x:c>
      <x:c r="B7" s="15" t="str">
        <x:v>1.0 / 2026-08-30</x:v>
      </x:c>
      <x:c r="C7" s="15"/>
      <x:c r="D7" s="15"/>
      <x:c r="E7" s="15"/>
      <x:c r="F7" s="15"/>
      <x:c r="G7" s="15"/>
      <x:c r="H7" s="15"/>
    </x:row>
    <x:row r="8">
      <x:c r="A8" s="14" t="str">
        <x:v>Operational owner</x:v>
      </x:c>
      <x:c r="B8" s="15" t="str">
        <x:v>PGWS National Membership / P31 Program</x:v>
      </x:c>
      <x:c r="C8" s="15"/>
      <x:c r="D8" s="15"/>
      <x:c r="E8" s="15"/>
      <x:c r="F8" s="15"/>
      <x:c r="G8" s="15"/>
      <x:c r="H8" s="15"/>
    </x:row>
    <x:row r="9">
      <x:c r="A9" s="14" t="str">
        <x:v>Primary users</x:v>
      </x:c>
      <x:c r="B9" s="15" t="str">
        <x:v>Authorized membership directors, chapter president, P31 lead, National membership reviewers</x:v>
      </x:c>
      <x:c r="C9" s="15"/>
      <x:c r="D9" s="15"/>
      <x:c r="E9" s="15"/>
      <x:c r="F9" s="15"/>
      <x:c r="G9" s="15"/>
      <x:c r="H9" s="15"/>
    </x:row>
    <x:row r="10">
      <x:c r="A10" s="14" t="str">
        <x:v>Confidentiality</x:v>
      </x:c>
      <x:c r="B10" s="15" t="str">
        <x:v>Restricted member operations; use IDs and data minimization</x:v>
      </x:c>
      <x:c r="C10" s="15"/>
      <x:c r="D10" s="15"/>
      <x:c r="E10" s="15"/>
      <x:c r="F10" s="15"/>
      <x:c r="G10" s="15"/>
      <x:c r="H10" s="15"/>
    </x:row>
    <x:row r="11">
      <x:c r="A11" s="14" t="str">
        <x:v>Review cycle</x:v>
      </x:c>
      <x:c r="B11" s="15" t="str">
        <x:v>Weekly during onboarding, monthly while active, and at term close</x:v>
      </x:c>
      <x:c r="C11" s="15"/>
      <x:c r="D11" s="15"/>
      <x:c r="E11" s="15"/>
      <x:c r="F11" s="15"/>
      <x:c r="G11" s="15"/>
      <x:c r="H11" s="15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6" t="str">
        <x:v>CONTINGENCY / EXPORT ONLY — The PGWS portal is the system of record. Do not use this workbook as a parallel central database. Import reconciled updates back to the portal, retain evidence links, and follow role-based access and retention rules.</x:v>
      </x:c>
      <x:c r="B13" s="27"/>
      <x:c r="C13" s="27"/>
      <x:c r="D13" s="27"/>
      <x:c r="E13" s="27"/>
      <x:c r="F13" s="27"/>
      <x:c r="G13" s="27"/>
      <x:c r="H13" s="28"/>
    </x:row>
    <x:row r="14">
      <x:c r="A14" s="29"/>
      <x:c r="B14" s="30"/>
      <x:c r="C14" s="30"/>
      <x:c r="D14" s="30"/>
      <x:c r="E14" s="30"/>
      <x:c r="F14" s="30"/>
      <x:c r="G14" s="30"/>
      <x:c r="H14" s="31"/>
    </x:row>
    <x:row r="15">
      <x:c r="A15" s="29"/>
      <x:c r="B15" s="30"/>
      <x:c r="C15" s="30"/>
      <x:c r="D15" s="30"/>
      <x:c r="E15" s="30"/>
      <x:c r="F15" s="30"/>
      <x:c r="G15" s="30"/>
      <x:c r="H15" s="31"/>
    </x:row>
    <x:row r="16">
      <x:c r="A16" s="32"/>
      <x:c r="B16" s="33"/>
      <x:c r="C16" s="33"/>
      <x:c r="D16" s="33"/>
      <x:c r="E16" s="33"/>
      <x:c r="F16" s="33"/>
      <x:c r="G16" s="33"/>
      <x:c r="H16" s="34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11" t="str">
        <x:v>HOW TO USE THIS EXPORT SAFELY</x:v>
      </x:c>
      <x:c r="B18" s="11"/>
      <x:c r="C18" s="11"/>
      <x:c r="D18" s="11"/>
      <x:c r="E18" s="11"/>
      <x:c r="F18" s="11"/>
      <x:c r="G18" s="11"/>
      <x:c r="H18" s="11"/>
    </x:row>
    <x:row r="19" ht="31" customHeight="1">
      <x:c r="A19" s="37" t="n">
        <x:v>1</x:v>
      </x:c>
      <x:c r="B19" s="15" t="str">
        <x:v>Export authorized Member IDs and chapter assignments from the portal; do not build a separate shadow roster.</x:v>
      </x:c>
      <x:c r="C19" s="15"/>
      <x:c r="D19" s="15"/>
      <x:c r="E19" s="15"/>
      <x:c r="F19" s="15"/>
      <x:c r="G19" s="15"/>
      <x:c r="H19" s="15"/>
    </x:row>
    <x:row r="20" ht="31" customHeight="1">
      <x:c r="A20" s="37" t="n">
        <x:v>2</x:v>
      </x:c>
      <x:c r="B20" s="15" t="str">
        <x:v>Track only the minimum evidence needed for conditional acceptance, $20 dues/waiver, agreements, orientation, and P31 journey milestones.</x:v>
      </x:c>
      <x:c r="C20" s="15"/>
      <x:c r="D20" s="15"/>
      <x:c r="E20" s="15"/>
      <x:c r="F20" s="15"/>
      <x:c r="G20" s="15"/>
      <x:c r="H20" s="15"/>
    </x:row>
    <x:row r="21" ht="31" customHeight="1">
      <x:c r="A21" s="37" t="n">
        <x:v>3</x:v>
      </x:c>
      <x:c r="B21" s="15" t="str">
        <x:v>Record attendance using approved event IDs and consent rules; never use attendance to coerce faith disclosure or secret activity.</x:v>
      </x:c>
      <x:c r="C21" s="15"/>
      <x:c r="D21" s="15"/>
      <x:c r="E21" s="15"/>
      <x:c r="F21" s="15"/>
      <x:c r="G21" s="15"/>
      <x:c r="H21" s="15"/>
    </x:row>
    <x:row r="22" ht="31" customHeight="1">
      <x:c r="A22" s="37" t="n">
        <x:v>4</x:v>
      </x:c>
      <x:c r="B22" s="15" t="str">
        <x:v>Resolve HOLD results with the member and National reviewer; do not activate a member by manually changing formula cells.</x:v>
      </x:c>
      <x:c r="C22" s="15"/>
      <x:c r="D22" s="15"/>
      <x:c r="E22" s="15"/>
      <x:c r="F22" s="15"/>
      <x:c r="G22" s="15"/>
      <x:c r="H22" s="15"/>
    </x:row>
    <x:row r="23" ht="31" customHeight="1">
      <x:c r="A23" s="37" t="n">
        <x:v>5</x:v>
      </x:c>
      <x:c r="B23" s="15" t="str">
        <x:v>Import verified status changes to the portal and archive/delete the export under the approved record schedule.</x:v>
      </x:c>
      <x:c r="C23" s="15"/>
      <x:c r="D23" s="15"/>
      <x:c r="E23" s="15"/>
      <x:c r="F23" s="15"/>
      <x:c r="G23" s="15"/>
      <x:c r="H23" s="15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11" t="str">
        <x:v>ROLE ACCESS &amp; DATA MINIMIZATION</x:v>
      </x:c>
      <x:c r="B25" s="11"/>
      <x:c r="C25" s="11"/>
      <x:c r="D25" s="11"/>
      <x:c r="E25" s="11"/>
      <x:c r="F25" s="11"/>
      <x:c r="G25" s="11"/>
      <x:c r="H25" s="11"/>
    </x:row>
    <x:row r="26">
      <x:c r="A26" s="47" t="str">
        <x:v>Use Member IDs and initials/display names only when feasible. Do not store passwords, payment credentials, student-ID numbers, Social Security numbers, diagnoses, counseling details, hardship narratives, disciplinary evidence, or protected campus reports here. Withdrawal, safety, accommodation, and member-care cases belong in restricted workflows.</x:v>
      </x:c>
      <x:c r="B26" s="48"/>
      <x:c r="C26" s="48"/>
      <x:c r="D26" s="48"/>
      <x:c r="E26" s="48"/>
      <x:c r="F26" s="48"/>
      <x:c r="G26" s="48"/>
      <x:c r="H26" s="49"/>
    </x:row>
    <x:row r="27">
      <x:c r="A27" s="50"/>
      <x:c r="B27" s="51"/>
      <x:c r="C27" s="51"/>
      <x:c r="D27" s="51"/>
      <x:c r="E27" s="51"/>
      <x:c r="F27" s="51"/>
      <x:c r="G27" s="51"/>
      <x:c r="H27" s="52"/>
    </x:row>
    <x:row r="28">
      <x:c r="A28" s="50"/>
      <x:c r="B28" s="51"/>
      <x:c r="C28" s="51"/>
      <x:c r="D28" s="51"/>
      <x:c r="E28" s="51"/>
      <x:c r="F28" s="51"/>
      <x:c r="G28" s="51"/>
      <x:c r="H28" s="52"/>
    </x:row>
    <x:row r="29">
      <x:c r="A29" s="53"/>
      <x:c r="B29" s="54"/>
      <x:c r="C29" s="54"/>
      <x:c r="D29" s="54"/>
      <x:c r="E29" s="54"/>
      <x:c r="F29" s="54"/>
      <x:c r="G29" s="54"/>
      <x:c r="H29" s="55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11" t="str">
        <x:v>PGWS MISSION &amp; WORKBOOK COLOR KEY</x:v>
      </x:c>
      <x:c r="B31" s="11"/>
      <x:c r="C31" s="11"/>
      <x:c r="D31" s="11"/>
      <x:c r="E31" s="11"/>
      <x:c r="F31" s="11"/>
      <x:c r="G31" s="11"/>
      <x:c r="H31" s="11"/>
    </x:row>
    <x:row r="32">
      <x:c r="A32" s="69" t="str">
        <x:v>Helping women find their beauty in Christ and use it to love, lead, and serve.
Beautiful in Christ. Grace like pearls. Worth beyond rubies. Called to serve.</x:v>
      </x:c>
      <x:c r="B32" s="70"/>
      <x:c r="C32" s="70"/>
      <x:c r="D32" s="70"/>
      <x:c r="E32" s="70"/>
      <x:c r="F32" s="70"/>
      <x:c r="G32" s="70"/>
      <x:c r="H32" s="71"/>
    </x:row>
    <x:row r="33">
      <x:c r="A33" s="72"/>
      <x:c r="B33" s="73"/>
      <x:c r="C33" s="73"/>
      <x:c r="D33" s="73"/>
      <x:c r="E33" s="73"/>
      <x:c r="F33" s="73"/>
      <x:c r="G33" s="73"/>
      <x:c r="H33" s="74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77" t="str">
        <x:v>BLUE text / pale pink fill</x:v>
      </x:c>
      <x:c r="B35" s="77" t="str">
        <x:v>Authorized manual input</x:v>
      </x:c>
      <x:c r="C35" s="77" t="str">
        <x:v>GREEN text</x:v>
      </x:c>
      <x:c r="D35" s="77" t="str">
        <x:v>Cross-sheet formula</x:v>
      </x:c>
      <x:c r="E35" s="77" t="str">
        <x:v>RUBY / amber status</x:v>
      </x:c>
      <x:c r="F35" s="77" t="str">
        <x:v>Exception or review</x:v>
      </x:c>
      <x:c r="G35" s="77" t="str">
        <x:v>Evidence URL / record ID</x:v>
      </x:c>
      <x:c r="H35" s="77" t="str">
        <x:v>Required for audit</x:v>
      </x:c>
    </x:row>
    <x:row r="36">
      <x:c r="A36" s="2"/>
      <x:c r="B36" s="2"/>
      <x:c r="C36" s="2"/>
      <x:c r="D36" s="2"/>
      <x:c r="E36" s="2"/>
      <x:c r="F36" s="2"/>
      <x:c r="G36" s="2"/>
      <x:c r="H36" s="2"/>
    </x:row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B11:H11"/>
    <x:mergeCell ref="A13:H16"/>
    <x:mergeCell ref="A18:H18"/>
    <x:mergeCell ref="B19:H19"/>
    <x:mergeCell ref="B20:H20"/>
    <x:mergeCell ref="B21:H21"/>
    <x:mergeCell ref="B22:H22"/>
    <x:mergeCell ref="B23:H23"/>
    <x:mergeCell ref="A25:H25"/>
    <x:mergeCell ref="A26:H29"/>
    <x:mergeCell ref="A31:H31"/>
    <x:mergeCell ref="A32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22" hidden="0" customWidth="1"/>
    <x:col min="5" max="5" width="14" hidden="0" customWidth="1"/>
    <x:col min="6" max="6" width="22" hidden="0" customWidth="1"/>
    <x:col min="7" max="7" width="14" hidden="0" customWidth="1"/>
    <x:col min="8" max="8" width="22" hidden="0" customWidth="1"/>
    <x:col min="9" max="9" width="4" hidden="0" customWidth="1"/>
    <x:col min="10" max="10" width="29" hidden="0" customWidth="1"/>
    <x:col min="11" max="11" width="17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 ht="35" customHeight="1">
      <x:c r="A1" s="5" t="str">
        <x:v>MEMBERSHIP &amp; P31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9" t="str">
        <x:v>Version 1.0 • Member IDs only • CONTINGENCY / EXPORT ONLY — The PGWS portal is the system of record. Do not use this workbook as a parallel central database. Import reconciled updates back to the portal, retain evidence links, and follow role-based access and retention rules.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34" customHeight="1">
      <x:c r="A4" s="11" t="str">
        <x:v>MEMBER JOURNEY POSITION</x:v>
      </x:c>
      <x:c r="B4" s="11"/>
      <x:c r="C4" s="11"/>
      <x:c r="D4" s="11"/>
      <x:c r="E4" s="11"/>
      <x:c r="F4" s="11"/>
      <x:c r="G4" s="11"/>
      <x:c r="H4" s="11"/>
      <x:c r="I4" s="2"/>
      <x:c r="J4" s="86" t="str">
        <x:v>P31 milestone</x:v>
      </x:c>
      <x:c r="K4" s="88" t="str">
        <x:v>Complete count</x:v>
      </x:c>
      <x:c r="L4" s="2"/>
      <x:c r="M4" s="2"/>
      <x:c r="N4" s="2"/>
      <x:c r="O4" s="2"/>
      <x:c r="P4" s="2"/>
    </x:row>
    <x:row r="5">
      <x:c r="A5" s="186" t="str">
        <x:v>ROSTER RECORDS</x:v>
      </x:c>
      <x:c r="B5" s="187"/>
      <x:c r="C5" s="186" t="str">
        <x:v>ACTIVE MEMBERS</x:v>
      </x:c>
      <x:c r="D5" s="187"/>
      <x:c r="E5" s="186" t="str">
        <x:v>P31 COMPLETE</x:v>
      </x:c>
      <x:c r="F5" s="187"/>
      <x:c r="G5" s="186" t="str">
        <x:v>DUES CURRENT</x:v>
      </x:c>
      <x:c r="H5" s="187"/>
      <x:c r="I5" s="2"/>
      <x:c r="J5" s="2" t="str">
        <x:v>Application</x:v>
      </x:c>
      <x:c r="K5" s="2" t="n">
        <x:f>COUNTIF('P31 Journey'!D6:D205,"Complete")</x:f>
        <x:v>0</x:v>
      </x:c>
      <x:c r="L5" s="2"/>
      <x:c r="M5" s="2"/>
      <x:c r="N5" s="2"/>
      <x:c r="O5" s="2"/>
      <x:c r="P5" s="2"/>
    </x:row>
    <x:row r="6">
      <x:c r="A6" s="197" t="n">
        <x:f>COUNTIF('Roster'!A6:A205,"&lt;&gt;")</x:f>
        <x:v>0</x:v>
      </x:c>
      <x:c r="B6" s="198"/>
      <x:c r="C6" s="197" t="n">
        <x:f>COUNTIF('Roster'!I6:I205,"Active")</x:f>
        <x:v>0</x:v>
      </x:c>
      <x:c r="D6" s="198"/>
      <x:c r="E6" s="197" t="n">
        <x:f>COUNTIF('P31 Journey'!S6:S205,"COMPLETE")</x:f>
        <x:v>0</x:v>
      </x:c>
      <x:c r="F6" s="198"/>
      <x:c r="G6" s="197" t="n">
        <x:f>COUNTIF('Dues &amp; Consent'!L6:L205,"CURRENT")</x:f>
        <x:v>0</x:v>
      </x:c>
      <x:c r="H6" s="198"/>
      <x:c r="I6" s="2"/>
      <x:c r="J6" s="2" t="str">
        <x:v>Dues / waiver</x:v>
      </x:c>
      <x:c r="K6" s="2" t="n">
        <x:f>COUNTIF('P31 Journey'!E6:E205,"Complete")</x:f>
        <x:v>0</x:v>
      </x:c>
      <x:c r="L6" s="2"/>
      <x:c r="M6" s="2"/>
      <x:c r="N6" s="2"/>
      <x:c r="O6" s="2"/>
      <x:c r="P6" s="2"/>
    </x:row>
    <x:row r="7">
      <x:c r="A7" s="199"/>
      <x:c r="B7" s="200"/>
      <x:c r="C7" s="199"/>
      <x:c r="D7" s="200"/>
      <x:c r="E7" s="199"/>
      <x:c r="F7" s="200"/>
      <x:c r="G7" s="199"/>
      <x:c r="H7" s="200"/>
      <x:c r="I7" s="2"/>
      <x:c r="J7" s="2" t="str">
        <x:v>Covenant / anti-hazing</x:v>
      </x:c>
      <x:c r="K7" s="2" t="n">
        <x:f>COUNTIF('P31 Journey'!F6:F205,"Complete")</x:f>
        <x:v>0</x:v>
      </x:c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 t="str">
        <x:v>Privacy / consent</x:v>
      </x:c>
      <x:c r="K8" s="2" t="n">
        <x:f>COUNTIF('P31 Journey'!G6:G205,"Complete")</x:f>
        <x:v>0</x:v>
      </x:c>
      <x:c r="L8" s="2"/>
      <x:c r="M8" s="2"/>
      <x:c r="N8" s="2"/>
      <x:c r="O8" s="2"/>
      <x:c r="P8" s="2"/>
    </x:row>
    <x:row r="9" ht="24" customHeight="1">
      <x:c r="A9" s="11" t="str">
        <x:v>MEMBER SUPPORT &amp; CONTROL QUEUE</x:v>
      </x:c>
      <x:c r="B9" s="11"/>
      <x:c r="C9" s="11"/>
      <x:c r="D9" s="11"/>
      <x:c r="E9" s="11"/>
      <x:c r="F9" s="11"/>
      <x:c r="G9" s="11"/>
      <x:c r="H9" s="11"/>
      <x:c r="I9" s="2"/>
      <x:c r="J9" s="2" t="str">
        <x:v>Orientation</x:v>
      </x:c>
      <x:c r="K9" s="2" t="n">
        <x:f>COUNTIF('P31 Journey'!H6:H205,"Complete")</x:f>
        <x:v>0</x:v>
      </x:c>
      <x:c r="L9" s="2"/>
      <x:c r="M9" s="2"/>
      <x:c r="N9" s="2"/>
      <x:c r="O9" s="2"/>
      <x:c r="P9" s="2"/>
    </x:row>
    <x:row r="10" ht="34" customHeight="1">
      <x:c r="A10" s="86" t="str">
        <x:v>Control</x:v>
      </x:c>
      <x:c r="B10" s="87" t="str">
        <x:v>Current</x:v>
      </x:c>
      <x:c r="C10" s="87" t="str">
        <x:v>Target</x:v>
      </x:c>
      <x:c r="D10" s="88" t="str">
        <x:v>Status</x:v>
      </x:c>
      <x:c r="E10" s="2"/>
      <x:c r="F10" s="2"/>
      <x:c r="G10" s="2"/>
      <x:c r="H10" s="2"/>
      <x:c r="I10" s="2"/>
      <x:c r="J10" s="2" t="str">
        <x:v>Beauty in Christ</x:v>
      </x:c>
      <x:c r="K10" s="2" t="n">
        <x:f>COUNTIF('P31 Journey'!I6:I205,"Complete")</x:f>
        <x:v>0</x:v>
      </x:c>
      <x:c r="L10" s="2"/>
      <x:c r="M10" s="2"/>
      <x:c r="N10" s="2"/>
      <x:c r="O10" s="2"/>
      <x:c r="P10" s="2"/>
    </x:row>
    <x:row r="11">
      <x:c r="A11" s="2" t="str">
        <x:v>Conditional members</x:v>
      </x:c>
      <x:c r="B11" s="107" t="n">
        <x:f>COUNTIF('Roster'!I6:I205,"Conditional")</x:f>
        <x:v>0</x:v>
      </x:c>
      <x:c r="C11" s="107" t="n">
        <x:v>0</x:v>
      </x:c>
      <x:c r="D11" s="107" t="str">
        <x:f>IF(B11=0,"PASS","REVIEW")</x:f>
        <x:v>PASS</x:v>
      </x:c>
      <x:c r="E11" s="2"/>
      <x:c r="F11" s="2"/>
      <x:c r="G11" s="2"/>
      <x:c r="H11" s="2"/>
      <x:c r="I11" s="2"/>
      <x:c r="J11" s="2" t="str">
        <x:v>Sisterhood / leadership / service</x:v>
      </x:c>
      <x:c r="K11" s="2" t="n">
        <x:f>COUNTIF('P31 Journey'!J6:J205,"Complete")</x:f>
        <x:v>0</x:v>
      </x:c>
      <x:c r="L11" s="2"/>
      <x:c r="M11" s="2"/>
      <x:c r="N11" s="2"/>
      <x:c r="O11" s="2"/>
      <x:c r="P11" s="2"/>
    </x:row>
    <x:row r="12">
      <x:c r="A12" s="2" t="str">
        <x:v>Dues holds</x:v>
      </x:c>
      <x:c r="B12" s="107" t="n">
        <x:f>COUNTIF('Dues &amp; Consent'!L6:L205,"HOLD")</x:f>
        <x:v>0</x:v>
      </x:c>
      <x:c r="C12" s="107" t="n">
        <x:v>0</x:v>
      </x:c>
      <x:c r="D12" s="107" t="str">
        <x:f>IF(B12=0,"PASS","REVIEW")</x:f>
        <x:v>PASS</x:v>
      </x:c>
      <x:c r="E12" s="2"/>
      <x:c r="F12" s="2"/>
      <x:c r="G12" s="2"/>
      <x:c r="H12" s="2"/>
      <x:c r="I12" s="2"/>
      <x:c r="J12" s="2" t="str">
        <x:v>P31 Week</x:v>
      </x:c>
      <x:c r="K12" s="2" t="n">
        <x:f>COUNTIF('P31 Journey'!K6:K205,"Complete")</x:f>
        <x:v>0</x:v>
      </x:c>
      <x:c r="L12" s="2"/>
      <x:c r="M12" s="2"/>
      <x:c r="N12" s="2"/>
      <x:c r="O12" s="2"/>
      <x:c r="P12" s="2"/>
    </x:row>
    <x:row r="13">
      <x:c r="A13" s="2" t="str">
        <x:v>Required acknowledgment holds</x:v>
      </x:c>
      <x:c r="B13" s="107" t="n">
        <x:f>COUNTIF('Dues &amp; Consent'!T6:T205,"HOLD*")</x:f>
        <x:v>0</x:v>
      </x:c>
      <x:c r="C13" s="107" t="n">
        <x:v>0</x:v>
      </x:c>
      <x:c r="D13" s="107" t="str">
        <x:f>IF(B13=0,"PASS","REVIEW")</x:f>
        <x:v>PASS</x:v>
      </x:c>
      <x:c r="E13" s="2"/>
      <x:c r="F13" s="2"/>
      <x:c r="G13" s="2"/>
      <x:c r="H13" s="2"/>
      <x:c r="I13" s="2"/>
      <x:c r="J13" s="2" t="str">
        <x:v>National activation</x:v>
      </x:c>
      <x:c r="K13" s="2" t="n">
        <x:f>COUNTIF('P31 Journey'!L6:L205,"Complete")</x:f>
        <x:v>0</x:v>
      </x:c>
      <x:c r="L13" s="2"/>
      <x:c r="M13" s="2"/>
      <x:c r="N13" s="2"/>
      <x:c r="O13" s="2"/>
      <x:c r="P13" s="2"/>
    </x:row>
    <x:row r="14">
      <x:c r="A14" s="2" t="str">
        <x:v>P31 milestones incomplete</x:v>
      </x:c>
      <x:c r="B14" s="107" t="n">
        <x:f>COUNTIFS('P31 Journey'!A6:A205,"&lt;&gt;",'P31 Journey'!S6:S205,"&lt;&gt;COMPLETE")</x:f>
        <x:v>0</x:v>
      </x:c>
      <x:c r="C14" s="107" t="n">
        <x:v>0</x:v>
      </x:c>
      <x:c r="D14" s="107" t="str">
        <x:f>IF(B14=0,"PASS","REVIEW")</x:f>
        <x:v>PASS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 t="str">
        <x:v>Attendance support reviews</x:v>
      </x:c>
      <x:c r="B15" s="107" t="n">
        <x:f>COUNTIF('Attendance'!O6:O205,"SUPPORT REVIEW")</x:f>
        <x:v>0</x:v>
      </x:c>
      <x:c r="C15" s="107" t="n">
        <x:v>0</x:v>
      </x:c>
      <x:c r="D15" s="107" t="str">
        <x:f>IF(B15=0,"PASS","REVIEW")</x:f>
        <x:v>PASS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 t="str">
        <x:v>Workbook checks</x:v>
      </x:c>
      <x:c r="B16" s="107" t="str">
        <x:f>'Checks'!C4</x:f>
        <x:v>PASS</x:v>
      </x:c>
      <x:c r="C16" s="107" t="str">
        <x:v>PASS</x:v>
      </x:c>
      <x:c r="D16" s="107" t="str">
        <x:f>B16</x:f>
        <x:v>PASS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47" t="str">
        <x:v>Support-first rule: a dues, consent, attendance, or P31 exception is a review cue—not permission to shame, expose hardship, force faith disclosure, retaliate, or bypass accommodations. Use the official support, waiver, safety, and appeal routes.</x:v>
      </x:c>
      <x:c r="B19" s="48"/>
      <x:c r="C19" s="48"/>
      <x:c r="D19" s="48"/>
      <x:c r="E19" s="48"/>
      <x:c r="F19" s="48"/>
      <x:c r="G19" s="48"/>
      <x:c r="H19" s="49"/>
      <x:c r="I19" s="2"/>
      <x:c r="J19" s="2"/>
      <x:c r="K19" s="2"/>
      <x:c r="L19" s="2"/>
      <x:c r="M19" s="2"/>
      <x:c r="N19" s="2"/>
      <x:c r="O19" s="2"/>
      <x:c r="P19" s="2"/>
    </x:row>
    <x:row r="20">
      <x:c r="A20" s="50"/>
      <x:c r="B20" s="51"/>
      <x:c r="C20" s="51"/>
      <x:c r="D20" s="51"/>
      <x:c r="E20" s="51"/>
      <x:c r="F20" s="51"/>
      <x:c r="G20" s="51"/>
      <x:c r="H20" s="52"/>
      <x:c r="I20" s="2"/>
      <x:c r="J20" s="2"/>
      <x:c r="K20" s="2"/>
      <x:c r="L20" s="2"/>
      <x:c r="M20" s="2"/>
      <x:c r="N20" s="2"/>
      <x:c r="O20" s="2"/>
      <x:c r="P20" s="2"/>
    </x:row>
    <x:row r="21">
      <x:c r="A21" s="50"/>
      <x:c r="B21" s="51"/>
      <x:c r="C21" s="51"/>
      <x:c r="D21" s="51"/>
      <x:c r="E21" s="51"/>
      <x:c r="F21" s="51"/>
      <x:c r="G21" s="51"/>
      <x:c r="H21" s="52"/>
      <x:c r="I21" s="2"/>
      <x:c r="J21" s="2"/>
      <x:c r="K21" s="2"/>
      <x:c r="L21" s="2"/>
      <x:c r="M21" s="2"/>
      <x:c r="N21" s="2"/>
      <x:c r="O21" s="2"/>
      <x:c r="P21" s="2"/>
    </x:row>
    <x:row r="22">
      <x:c r="A22" s="50"/>
      <x:c r="B22" s="51"/>
      <x:c r="C22" s="51"/>
      <x:c r="D22" s="51"/>
      <x:c r="E22" s="51"/>
      <x:c r="F22" s="51"/>
      <x:c r="G22" s="51"/>
      <x:c r="H22" s="52"/>
      <x:c r="I22" s="2"/>
      <x:c r="J22" s="2"/>
      <x:c r="K22" s="2"/>
      <x:c r="L22" s="2"/>
      <x:c r="M22" s="2"/>
      <x:c r="N22" s="2"/>
      <x:c r="O22" s="2"/>
      <x:c r="P22" s="2"/>
    </x:row>
    <x:row r="23">
      <x:c r="A23" s="50"/>
      <x:c r="B23" s="51"/>
      <x:c r="C23" s="51"/>
      <x:c r="D23" s="51"/>
      <x:c r="E23" s="51"/>
      <x:c r="F23" s="51"/>
      <x:c r="G23" s="51"/>
      <x:c r="H23" s="52"/>
      <x:c r="I23" s="2"/>
      <x:c r="J23" s="2"/>
      <x:c r="K23" s="2"/>
      <x:c r="L23" s="2"/>
      <x:c r="M23" s="2"/>
      <x:c r="N23" s="2"/>
      <x:c r="O23" s="2"/>
      <x:c r="P23" s="2"/>
    </x:row>
    <x:row r="24">
      <x:c r="A24" s="53"/>
      <x:c r="B24" s="54"/>
      <x:c r="C24" s="54"/>
      <x:c r="D24" s="54"/>
      <x:c r="E24" s="54"/>
      <x:c r="F24" s="54"/>
      <x:c r="G24" s="54"/>
      <x:c r="H24" s="55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</x:sheetData>
  <x:mergeCells>
    <x:mergeCell ref="A1:P1"/>
    <x:mergeCell ref="A2:P2"/>
    <x:mergeCell ref="A4:H4"/>
    <x:mergeCell ref="A5:B5"/>
    <x:mergeCell ref="A6:B7"/>
    <x:mergeCell ref="C5:D5"/>
    <x:mergeCell ref="C6:D7"/>
    <x:mergeCell ref="E5:F5"/>
    <x:mergeCell ref="E6:F7"/>
    <x:mergeCell ref="G5:H5"/>
    <x:mergeCell ref="G6:H7"/>
    <x:mergeCell ref="A9:H9"/>
    <x:mergeCell ref="A19:H24"/>
  </x:mergeCells>
  <x:conditionalFormatting sqref="D11:D16">
    <x:cfRule type="containsText" dxfId="77" priority="1" operator="containsText" text="PASS"/>
    <x:cfRule type="containsText" dxfId="78" priority="2" operator="containsText" text="OK"/>
    <x:cfRule type="containsText" dxfId="79" priority="3" operator="containsText" text="CURRENT"/>
    <x:cfRule type="containsText" dxfId="80" priority="4" operator="containsText" text="COMPLETE"/>
    <x:cfRule type="containsText" dxfId="81" priority="5" operator="containsText" text="ELIGIBLE"/>
    <x:cfRule type="containsText" dxfId="82" priority="6" operator="containsText" text="FAIL"/>
    <x:cfRule type="containsText" dxfId="83" priority="7" operator="containsText" text="HOLD"/>
    <x:cfRule type="containsText" dxfId="84" priority="8" operator="containsText" text="OVERDUE"/>
    <x:cfRule type="containsText" dxfId="85" priority="9" operator="containsText" text="REVIEW"/>
    <x:cfRule type="containsText" dxfId="86" priority="10" operator="containsText" text="PENDING"/>
    <x:cfRule type="containsText" dxfId="87" priority="11" operator="containsText" text="EXPIRED"/>
  </x:conditionalFormatting>
  <x:pageMargins left="0.7" right="0.7" top="0.75" bottom="0.75" header="0.3" footer="0.3"/>
  <x:drawing xmlns:r="http://schemas.openxmlformats.org/officeDocument/2006/relationships" r:id="R07b14c2454a14f2b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7" hidden="0" customWidth="1"/>
    <x:col min="3" max="3" width="12" hidden="0" customWidth="1"/>
    <x:col min="4" max="4" width="13" hidden="0" customWidth="1"/>
    <x:col min="5" max="5" width="29" hidden="0" customWidth="1"/>
    <x:col min="6" max="6" width="21" hidden="0" customWidth="1"/>
    <x:col min="7" max="7" width="36" hidden="0" customWidth="1"/>
    <x:col min="8" max="8" width="45" hidden="0" customWidth="1"/>
  </x:cols>
  <x:sheetData>
    <x:row r="1" ht="35" customHeight="1">
      <x:c r="A1" s="5" t="str">
        <x:v>MEMBERSHIP &amp; P31 CONTROL SETTINGS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National inputs and milestone definitions. The approved dues, privacy, safety, and membership policies control.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11" t="str">
        <x:v>CONTROLLED MEMBERSHIP INPUTS</x:v>
      </x:c>
      <x:c r="B4" s="11"/>
      <x:c r="C4" s="11"/>
      <x:c r="D4" s="11"/>
      <x:c r="E4" s="11"/>
      <x:c r="F4" s="11"/>
      <x:c r="G4" s="11"/>
      <x:c r="H4" s="11"/>
    </x:row>
    <x:row r="5" ht="34" customHeight="1">
      <x:c r="A5" s="86" t="str">
        <x:v>Control</x:v>
      </x:c>
      <x:c r="B5" s="87" t="str">
        <x:v>Value</x:v>
      </x:c>
      <x:c r="C5" s="87" t="str">
        <x:v>Unit</x:v>
      </x:c>
      <x:c r="D5" s="87" t="str">
        <x:v>Owner</x:v>
      </x:c>
      <x:c r="E5" s="87" t="str">
        <x:v>Evidence</x:v>
      </x:c>
      <x:c r="F5" s="88" t="str">
        <x:v>Note</x:v>
      </x:c>
      <x:c r="G5" s="2"/>
      <x:c r="H5" s="2"/>
    </x:row>
    <x:row r="6" ht="40" customHeight="1">
      <x:c r="A6" s="15" t="str">
        <x:v>National membership fee</x:v>
      </x:c>
      <x:c r="B6" s="95" t="n">
        <x:v>20</x:v>
      </x:c>
      <x:c r="C6" s="15" t="str">
        <x:v>$ / member</x:v>
      </x:c>
      <x:c r="D6" s="15" t="str">
        <x:v>National Finance</x:v>
      </x:c>
      <x:c r="E6" s="15" t="str">
        <x:v>Approved dues policy</x:v>
      </x:c>
      <x:c r="F6" s="15" t="str">
        <x:v>Payment or approved hardship waiver is required for active good standing.</x:v>
      </x:c>
      <x:c r="G6" s="2"/>
      <x:c r="H6" s="2"/>
    </x:row>
    <x:row r="7" ht="40" customHeight="1">
      <x:c r="A7" s="15" t="str">
        <x:v>P31 milestone count</x:v>
      </x:c>
      <x:c r="B7" s="96" t="n">
        <x:f>COUNTIF(A15:A23,"&lt;&gt;")</x:f>
        <x:v>9</x:v>
      </x:c>
      <x:c r="C7" s="15" t="str">
        <x:v>milestones</x:v>
      </x:c>
      <x:c r="D7" s="15" t="str">
        <x:v>National P31 Program</x:v>
      </x:c>
      <x:c r="E7" s="15" t="str">
        <x:v>Current journey map</x:v>
      </x:c>
      <x:c r="F7" s="15" t="str">
        <x:v>Formula-derived from the registry below.</x:v>
      </x:c>
      <x:c r="G7" s="2"/>
      <x:c r="H7" s="2"/>
    </x:row>
    <x:row r="8" ht="40" customHeight="1">
      <x:c r="A8" s="15" t="str">
        <x:v>Attendance warning threshold</x:v>
      </x:c>
      <x:c r="B8" s="97" t="n">
        <x:v>0.7</x:v>
      </x:c>
      <x:c r="C8" s="15" t="str">
        <x:v>%</x:v>
      </x:c>
      <x:c r="D8" s="15" t="str">
        <x:v>National Membership</x:v>
      </x:c>
      <x:c r="E8" s="15" t="str">
        <x:v>Approved participation standard</x:v>
      </x:c>
      <x:c r="F8" s="15" t="str">
        <x:v>A warning triggers support/review, not automatic discipline.</x:v>
      </x:c>
      <x:c r="G8" s="2"/>
      <x:c r="H8" s="2"/>
    </x:row>
    <x:row r="9" ht="40" customHeight="1">
      <x:c r="A9" s="15" t="str">
        <x:v>Data export retention</x:v>
      </x:c>
      <x:c r="B9" s="96" t="n">
        <x:v>30</x:v>
      </x:c>
      <x:c r="C9" s="15" t="str">
        <x:v>days</x:v>
      </x:c>
      <x:c r="D9" s="15" t="str">
        <x:v>Privacy / Records</x:v>
      </x:c>
      <x:c r="E9" s="15" t="str">
        <x:v>Approved record schedule</x:v>
      </x:c>
      <x:c r="F9" s="15" t="str">
        <x:v>Delete local exports after verified portal import unless a lawful hold applies.</x:v>
      </x:c>
      <x:c r="G9" s="2"/>
      <x:c r="H9" s="2"/>
    </x:row>
    <x:row r="10" ht="40" customHeight="1">
      <x:c r="A10" s="15" t="str">
        <x:v>Active-member gate</x:v>
      </x:c>
      <x:c r="B10" s="98" t="str">
        <x:v>Dues/waiver + agreements + orientation + National approval</x:v>
      </x:c>
      <x:c r="C10" s="15" t="str">
        <x:v>policy</x:v>
      </x:c>
      <x:c r="D10" s="15" t="str">
        <x:v>National Membership</x:v>
      </x:c>
      <x:c r="E10" s="15" t="str">
        <x:v>Membership policy</x:v>
      </x:c>
      <x:c r="F10" s="15" t="str">
        <x:v>A chapter may not bypass National activation.</x:v>
      </x:c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11" t="str">
        <x:v>P31 JOURNEY MILESTONE REGISTRY</x:v>
      </x:c>
      <x:c r="B13" s="11"/>
      <x:c r="C13" s="11"/>
      <x:c r="D13" s="11"/>
      <x:c r="E13" s="11"/>
      <x:c r="F13" s="11"/>
      <x:c r="G13" s="11"/>
      <x:c r="H13" s="11"/>
    </x:row>
    <x:row r="14" ht="34" customHeight="1">
      <x:c r="A14" s="86" t="str">
        <x:v>Milestone ID</x:v>
      </x:c>
      <x:c r="B14" s="87" t="str">
        <x:v>Milestone</x:v>
      </x:c>
      <x:c r="C14" s="87" t="str">
        <x:v>Sequence</x:v>
      </x:c>
      <x:c r="D14" s="87" t="str">
        <x:v>Required?</x:v>
      </x:c>
      <x:c r="E14" s="87" t="str">
        <x:v>Evidence source</x:v>
      </x:c>
      <x:c r="F14" s="87" t="str">
        <x:v>Owner</x:v>
      </x:c>
      <x:c r="G14" s="87" t="str">
        <x:v>Completion standard</x:v>
      </x:c>
      <x:c r="H14" s="88" t="str">
        <x:v>Safety / dignity guardrail</x:v>
      </x:c>
    </x:row>
    <x:row r="15" ht="50" customHeight="1">
      <x:c r="A15" s="15" t="str">
        <x:v>P31-01</x:v>
      </x:c>
      <x:c r="B15" s="15" t="str">
        <x:v>Application reviewed</x:v>
      </x:c>
      <x:c r="C15" s="15" t="n">
        <x:v>1</x:v>
      </x:c>
      <x:c r="D15" s="15" t="str">
        <x:v>Yes</x:v>
      </x:c>
      <x:c r="E15" s="15" t="str">
        <x:v>Portal application decision</x:v>
      </x:c>
      <x:c r="F15" s="15" t="str">
        <x:v>Membership</x:v>
      </x:c>
      <x:c r="G15" s="15" t="str">
        <x:v>Conditional acceptance recorded</x:v>
      </x:c>
      <x:c r="H15" s="15" t="str">
        <x:v>No guarantee until all conditions are complete.</x:v>
      </x:c>
    </x:row>
    <x:row r="16" ht="50" customHeight="1">
      <x:c r="A16" s="15" t="str">
        <x:v>P31-02</x:v>
      </x:c>
      <x:c r="B16" s="15" t="str">
        <x:v>$20 dues or approved hardship waiver</x:v>
      </x:c>
      <x:c r="C16" s="15" t="n">
        <x:v>2</x:v>
      </x:c>
      <x:c r="D16" s="15" t="str">
        <x:v>Yes</x:v>
      </x:c>
      <x:c r="E16" s="15" t="str">
        <x:v>Payment / waiver record</x:v>
      </x:c>
      <x:c r="F16" s="15" t="str">
        <x:v>Finance</x:v>
      </x:c>
      <x:c r="G16" s="15" t="str">
        <x:v>Current payment status</x:v>
      </x:c>
      <x:c r="H16" s="15" t="str">
        <x:v>Hardship details remain restricted and do not affect dignity or belonging.</x:v>
      </x:c>
    </x:row>
    <x:row r="17" ht="50" customHeight="1">
      <x:c r="A17" s="15" t="str">
        <x:v>P31-03</x:v>
      </x:c>
      <x:c r="B17" s="15" t="str">
        <x:v>Member covenant and anti-hazing acknowledgment</x:v>
      </x:c>
      <x:c r="C17" s="15" t="n">
        <x:v>3</x:v>
      </x:c>
      <x:c r="D17" s="15" t="str">
        <x:v>Yes</x:v>
      </x:c>
      <x:c r="E17" s="15" t="str">
        <x:v>Versioned electronic acceptance</x:v>
      </x:c>
      <x:c r="F17" s="15" t="str">
        <x:v>Membership</x:v>
      </x:c>
      <x:c r="G17" s="15" t="str">
        <x:v>Required policy versions accepted</x:v>
      </x:c>
      <x:c r="H17" s="15" t="str">
        <x:v>Good-faith complaints and campus/legal rights are protected.</x:v>
      </x:c>
    </x:row>
    <x:row r="18" ht="50" customHeight="1">
      <x:c r="A18" s="15" t="str">
        <x:v>P31-04</x:v>
      </x:c>
      <x:c r="B18" s="15" t="str">
        <x:v>Privacy, media, and directory choices</x:v>
      </x:c>
      <x:c r="C18" s="15" t="n">
        <x:v>4</x:v>
      </x:c>
      <x:c r="D18" s="15" t="str">
        <x:v>Yes</x:v>
      </x:c>
      <x:c r="E18" s="15" t="str">
        <x:v>Separate consent records</x:v>
      </x:c>
      <x:c r="F18" s="15" t="str">
        <x:v>Privacy</x:v>
      </x:c>
      <x:c r="G18" s="15" t="str">
        <x:v>Choices recorded; optional media consent is not a membership condition</x:v>
      </x:c>
      <x:c r="H18" s="15" t="str">
        <x:v>Consent is specific, revocable, and never bundled with membership.</x:v>
      </x:c>
    </x:row>
    <x:row r="19" ht="50" customHeight="1">
      <x:c r="A19" s="15" t="str">
        <x:v>P31-05</x:v>
      </x:c>
      <x:c r="B19" s="15" t="str">
        <x:v>National orientation</x:v>
      </x:c>
      <x:c r="C19" s="15" t="n">
        <x:v>5</x:v>
      </x:c>
      <x:c r="D19" s="15" t="str">
        <x:v>Yes</x:v>
      </x:c>
      <x:c r="E19" s="15" t="str">
        <x:v>Academy completion</x:v>
      </x:c>
      <x:c r="F19" s="15" t="str">
        <x:v>National Membership</x:v>
      </x:c>
      <x:c r="G19" s="15" t="str">
        <x:v>Orientation current</x:v>
      </x:c>
      <x:c r="H19" s="15" t="str">
        <x:v>Accessible alternative and support path provided.</x:v>
      </x:c>
    </x:row>
    <x:row r="20" ht="50" customHeight="1">
      <x:c r="A20" s="15" t="str">
        <x:v>P31-06</x:v>
      </x:c>
      <x:c r="B20" s="15" t="str">
        <x:v>Beauty in Christ formation</x:v>
      </x:c>
      <x:c r="C20" s="15" t="n">
        <x:v>6</x:v>
      </x:c>
      <x:c r="D20" s="15" t="str">
        <x:v>Yes</x:v>
      </x:c>
      <x:c r="E20" s="15" t="str">
        <x:v>P31 curriculum completion</x:v>
      </x:c>
      <x:c r="F20" s="15" t="str">
        <x:v>P31 Lead</x:v>
      </x:c>
      <x:c r="G20" s="15" t="str">
        <x:v>Reflection/activity accepted</x:v>
      </x:c>
      <x:c r="H20" s="15" t="str">
        <x:v>No forced testimony, confession, disclosure, or spiritual coercion.</x:v>
      </x:c>
    </x:row>
    <x:row r="21" ht="50" customHeight="1">
      <x:c r="A21" s="15" t="str">
        <x:v>P31-07</x:v>
      </x:c>
      <x:c r="B21" s="15" t="str">
        <x:v>Sisterhood, leadership, and service formation</x:v>
      </x:c>
      <x:c r="C21" s="15" t="n">
        <x:v>7</x:v>
      </x:c>
      <x:c r="D21" s="15" t="str">
        <x:v>Yes</x:v>
      </x:c>
      <x:c r="E21" s="15" t="str">
        <x:v>P31 curriculum / service record</x:v>
      </x:c>
      <x:c r="F21" s="15" t="str">
        <x:v>P31 + Service</x:v>
      </x:c>
      <x:c r="G21" s="15" t="str">
        <x:v>Approved formation milestone complete</x:v>
      </x:c>
      <x:c r="H21" s="15" t="str">
        <x:v>No hazing, secrecy, humiliation, forced labor, or retaliation.</x:v>
      </x:c>
    </x:row>
    <x:row r="22" ht="50" customHeight="1">
      <x:c r="A22" s="15" t="str">
        <x:v>P31-08</x:v>
      </x:c>
      <x:c r="B22" s="15" t="str">
        <x:v>P31 Week / approved equivalent</x:v>
      </x:c>
      <x:c r="C22" s="15" t="n">
        <x:v>8</x:v>
      </x:c>
      <x:c r="D22" s="15" t="str">
        <x:v>Yes</x:v>
      </x:c>
      <x:c r="E22" s="15" t="str">
        <x:v>Event attendance / approved alternative</x:v>
      </x:c>
      <x:c r="F22" s="15" t="str">
        <x:v>P31 Lead</x:v>
      </x:c>
      <x:c r="G22" s="15" t="str">
        <x:v>Approved sequence complete</x:v>
      </x:c>
      <x:c r="H22" s="15" t="str">
        <x:v>Accommodation and safe opt-out route available.</x:v>
      </x:c>
    </x:row>
    <x:row r="23" ht="50" customHeight="1">
      <x:c r="A23" s="15" t="str">
        <x:v>P31-09</x:v>
      </x:c>
      <x:c r="B23" s="15" t="str">
        <x:v>National activation / Becoming recognition</x:v>
      </x:c>
      <x:c r="C23" s="15" t="n">
        <x:v>9</x:v>
      </x:c>
      <x:c r="D23" s="15" t="str">
        <x:v>Yes</x:v>
      </x:c>
      <x:c r="E23" s="15" t="str">
        <x:v>National membership decision</x:v>
      </x:c>
      <x:c r="F23" s="15" t="str">
        <x:v>National Membership</x:v>
      </x:c>
      <x:c r="G23" s="15" t="str">
        <x:v>Active member status issued</x:v>
      </x:c>
      <x:c r="H23" s="15" t="str">
        <x:v>Ceremony honors readiness; it does not create secret status or unequal rights.</x:v>
      </x:c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47" t="str">
        <x:v>Membership identity is centered on Beauty in Christ, grace like pearls, worth beyond rubies, sisterhood, servant leadership, and meaningful service. The journey must be transparent, accessible, non-coercive, anti-hazing, and consistent with campus and National safety rules.</x:v>
      </x:c>
      <x:c r="B25" s="48"/>
      <x:c r="C25" s="48"/>
      <x:c r="D25" s="48"/>
      <x:c r="E25" s="48"/>
      <x:c r="F25" s="48"/>
      <x:c r="G25" s="48"/>
      <x:c r="H25" s="49"/>
    </x:row>
    <x:row r="26">
      <x:c r="A26" s="50"/>
      <x:c r="B26" s="51"/>
      <x:c r="C26" s="51"/>
      <x:c r="D26" s="51"/>
      <x:c r="E26" s="51"/>
      <x:c r="F26" s="51"/>
      <x:c r="G26" s="51"/>
      <x:c r="H26" s="52"/>
    </x:row>
    <x:row r="27">
      <x:c r="A27" s="50"/>
      <x:c r="B27" s="51"/>
      <x:c r="C27" s="51"/>
      <x:c r="D27" s="51"/>
      <x:c r="E27" s="51"/>
      <x:c r="F27" s="51"/>
      <x:c r="G27" s="51"/>
      <x:c r="H27" s="52"/>
    </x:row>
    <x:row r="28">
      <x:c r="A28" s="53"/>
      <x:c r="B28" s="54"/>
      <x:c r="C28" s="54"/>
      <x:c r="D28" s="54"/>
      <x:c r="E28" s="54"/>
      <x:c r="F28" s="54"/>
      <x:c r="G28" s="54"/>
      <x:c r="H28" s="55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</x:sheetData>
  <x:mergeCells>
    <x:mergeCell ref="A1:H1"/>
    <x:mergeCell ref="A2:H2"/>
    <x:mergeCell ref="A4:H4"/>
    <x:mergeCell ref="A13:H13"/>
    <x:mergeCell ref="A25:H28"/>
  </x:mergeCells>
  <x:pageMargins left="0.7" right="0.7" top="0.75" bottom="0.75" header="0.3" footer="0.3"/>
  <x:legacyDrawing xmlns:r="http://schemas.openxmlformats.org/officeDocument/2006/relationships" r:id="Rf94b032c618c405c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29" hidden="0" customWidth="1"/>
    <x:col min="4" max="4" width="20" hidden="0" customWidth="1"/>
    <x:col min="5" max="5" width="20" hidden="0" customWidth="1"/>
    <x:col min="6" max="6" width="16" hidden="0" customWidth="1"/>
    <x:col min="7" max="7" width="16" hidden="0" customWidth="1"/>
    <x:col min="8" max="8" width="20" hidden="0" customWidth="1"/>
    <x:col min="9" max="9" width="24" hidden="0" customWidth="1"/>
    <x:col min="10" max="10" width="18" hidden="0" customWidth="1"/>
    <x:col min="11" max="11" width="16" hidden="0" customWidth="1"/>
    <x:col min="12" max="12" width="23" hidden="0" customWidth="1"/>
    <x:col min="13" max="13" width="22" hidden="0" customWidth="1"/>
    <x:col min="14" max="14" width="34" hidden="0" customWidth="1"/>
    <x:col min="15" max="15" width="18" hidden="0" customWidth="1"/>
    <x:col min="16" max="16" width="21" hidden="0" customWidth="1"/>
    <x:col min="17" max="17" width="20" hidden="0" customWidth="1"/>
    <x:col min="18" max="18" width="17" hidden="0" customWidth="1"/>
    <x:col min="19" max="19" width="15" hidden="0" customWidth="1"/>
    <x:col min="20" max="20" width="20" hidden="0" customWidth="1"/>
    <x:col min="21" max="21" width="35" hidden="0" customWidth="1"/>
  </x:cols>
  <x:sheetData>
    <x:row r="1" ht="35" customHeight="1">
      <x:c r="A1" s="5" t="str">
        <x:v>AUTHORIZED MEMBER ROSTER EXPORT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 ht="30" customHeight="1">
      <x:c r="A2" s="9" t="str">
        <x:v>Minimum necessary fields only. The portal member record is authoritative.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11" t="str">
        <x:v>STATUS, ROLE, ACCESS &amp; RECORD CONTROL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</x:row>
    <x:row r="5" ht="34" customHeight="1">
      <x:c r="A5" s="86" t="str">
        <x:v>Member ID</x:v>
      </x:c>
      <x:c r="B5" s="87" t="str">
        <x:v>Chapter ID</x:v>
      </x:c>
      <x:c r="C5" s="87" t="str">
        <x:v>Approved display name / initials</x:v>
      </x:c>
      <x:c r="D5" s="87" t="str">
        <x:v>School email status</x:v>
      </x:c>
      <x:c r="E5" s="87" t="str">
        <x:v>Personal email status</x:v>
      </x:c>
      <x:c r="F5" s="87" t="str">
        <x:v>Academic term</x:v>
      </x:c>
      <x:c r="G5" s="87" t="str">
        <x:v>Class year</x:v>
      </x:c>
      <x:c r="H5" s="87" t="str">
        <x:v>Membership type</x:v>
      </x:c>
      <x:c r="I5" s="87" t="str">
        <x:v>Membership status</x:v>
      </x:c>
      <x:c r="J5" s="87" t="str">
        <x:v>Conditional acceptance date</x:v>
      </x:c>
      <x:c r="K5" s="87" t="str">
        <x:v>Activation date</x:v>
      </x:c>
      <x:c r="L5" s="87" t="str">
        <x:v>Leadership role</x:v>
      </x:c>
      <x:c r="M5" s="87" t="str">
        <x:v>Advisor / staff reviewer</x:v>
      </x:c>
      <x:c r="N5" s="87" t="str">
        <x:v>Portal record URL / ID</x:v>
      </x:c>
      <x:c r="O5" s="87" t="str">
        <x:v>P31 completion %</x:v>
      </x:c>
      <x:c r="P5" s="87" t="str">
        <x:v>Dues status</x:v>
      </x:c>
      <x:c r="Q5" s="87" t="str">
        <x:v>Consent status</x:v>
      </x:c>
      <x:c r="R5" s="87" t="str">
        <x:v>Attendance rate</x:v>
      </x:c>
      <x:c r="S5" s="87" t="str">
        <x:v>Last reviewed</x:v>
      </x:c>
      <x:c r="T5" s="87" t="str">
        <x:v>Access action</x:v>
      </x:c>
      <x:c r="U5" s="88" t="str">
        <x:v>Notes / restricted case ID only</x:v>
      </x:c>
    </x:row>
    <x:row r="6">
      <x:c r="A6" s="115"/>
      <x:c r="B6" s="116"/>
      <x:c r="C6" s="116"/>
      <x:c r="D6" s="116"/>
      <x:c r="E6" s="116"/>
      <x:c r="F6" s="116"/>
      <x:c r="G6" s="116"/>
      <x:c r="H6" s="116"/>
      <x:c r="I6" s="116"/>
      <x:c r="J6" s="117"/>
      <x:c r="K6" s="117"/>
      <x:c r="L6" s="116"/>
      <x:c r="M6" s="116"/>
      <x:c r="N6" s="118"/>
      <x:c r="O6" s="119" t="str">
        <x:f>IF(A6="","",IFERROR(VLOOKUP(A6,'P31 Journey'!$A$6:$T$205,18,FALSE),0))</x:f>
      </x:c>
      <x:c r="P6" s="120" t="str">
        <x:f>IF(A6="","",IFERROR(VLOOKUP(A6,'Dues &amp; Consent'!$A$6:$V$205,12,FALSE),"REVIEW"))</x:f>
      </x:c>
      <x:c r="Q6" s="120" t="str">
        <x:f>IF(A6="","",IFERROR(VLOOKUP(A6,'Dues &amp; Consent'!$A$6:$V$205,20,FALSE),"REVIEW"))</x:f>
      </x:c>
      <x:c r="R6" s="119" t="str">
        <x:f>IF(A6="","",IFERROR(VLOOKUP(A6,'Attendance'!$A$6:$O$205,14,FALSE),0))</x:f>
      </x:c>
      <x:c r="S6" s="121"/>
      <x:c r="T6" s="116"/>
      <x:c r="U6" s="118"/>
    </x:row>
    <x:row r="7">
      <x:c r="A7" s="122"/>
      <x:c r="B7" s="123"/>
      <x:c r="C7" s="123"/>
      <x:c r="D7" s="123"/>
      <x:c r="E7" s="123"/>
      <x:c r="F7" s="123"/>
      <x:c r="G7" s="123"/>
      <x:c r="H7" s="123"/>
      <x:c r="I7" s="123"/>
      <x:c r="J7" s="124"/>
      <x:c r="K7" s="124"/>
      <x:c r="L7" s="123"/>
      <x:c r="M7" s="123"/>
      <x:c r="N7" s="125"/>
      <x:c r="O7" s="119" t="str">
        <x:f>IF(A7="","",IFERROR(VLOOKUP(A7,'P31 Journey'!$A$6:$T$205,18,FALSE),0))</x:f>
      </x:c>
      <x:c r="P7" s="120" t="str">
        <x:f>IF(A7="","",IFERROR(VLOOKUP(A7,'Dues &amp; Consent'!$A$6:$V$205,12,FALSE),"REVIEW"))</x:f>
      </x:c>
      <x:c r="Q7" s="120" t="str">
        <x:f>IF(A7="","",IFERROR(VLOOKUP(A7,'Dues &amp; Consent'!$A$6:$V$205,20,FALSE),"REVIEW"))</x:f>
      </x:c>
      <x:c r="R7" s="119" t="str">
        <x:f>IF(A7="","",IFERROR(VLOOKUP(A7,'Attendance'!$A$6:$O$205,14,FALSE),0))</x:f>
      </x:c>
      <x:c r="S7" s="126"/>
      <x:c r="T7" s="123"/>
      <x:c r="U7" s="125"/>
    </x:row>
    <x:row r="8">
      <x:c r="A8" s="122"/>
      <x:c r="B8" s="123"/>
      <x:c r="C8" s="123"/>
      <x:c r="D8" s="123"/>
      <x:c r="E8" s="123"/>
      <x:c r="F8" s="123"/>
      <x:c r="G8" s="123"/>
      <x:c r="H8" s="123"/>
      <x:c r="I8" s="123"/>
      <x:c r="J8" s="124"/>
      <x:c r="K8" s="124"/>
      <x:c r="L8" s="123"/>
      <x:c r="M8" s="123"/>
      <x:c r="N8" s="125"/>
      <x:c r="O8" s="119" t="str">
        <x:f>IF(A8="","",IFERROR(VLOOKUP(A8,'P31 Journey'!$A$6:$T$205,18,FALSE),0))</x:f>
      </x:c>
      <x:c r="P8" s="120" t="str">
        <x:f>IF(A8="","",IFERROR(VLOOKUP(A8,'Dues &amp; Consent'!$A$6:$V$205,12,FALSE),"REVIEW"))</x:f>
      </x:c>
      <x:c r="Q8" s="120" t="str">
        <x:f>IF(A8="","",IFERROR(VLOOKUP(A8,'Dues &amp; Consent'!$A$6:$V$205,20,FALSE),"REVIEW"))</x:f>
      </x:c>
      <x:c r="R8" s="119" t="str">
        <x:f>IF(A8="","",IFERROR(VLOOKUP(A8,'Attendance'!$A$6:$O$205,14,FALSE),0))</x:f>
      </x:c>
      <x:c r="S8" s="126"/>
      <x:c r="T8" s="123"/>
      <x:c r="U8" s="125"/>
    </x:row>
    <x:row r="9">
      <x:c r="A9" s="122"/>
      <x:c r="B9" s="123"/>
      <x:c r="C9" s="123"/>
      <x:c r="D9" s="123"/>
      <x:c r="E9" s="123"/>
      <x:c r="F9" s="123"/>
      <x:c r="G9" s="123"/>
      <x:c r="H9" s="123"/>
      <x:c r="I9" s="123"/>
      <x:c r="J9" s="124"/>
      <x:c r="K9" s="124"/>
      <x:c r="L9" s="123"/>
      <x:c r="M9" s="123"/>
      <x:c r="N9" s="125"/>
      <x:c r="O9" s="119" t="str">
        <x:f>IF(A9="","",IFERROR(VLOOKUP(A9,'P31 Journey'!$A$6:$T$205,18,FALSE),0))</x:f>
      </x:c>
      <x:c r="P9" s="120" t="str">
        <x:f>IF(A9="","",IFERROR(VLOOKUP(A9,'Dues &amp; Consent'!$A$6:$V$205,12,FALSE),"REVIEW"))</x:f>
      </x:c>
      <x:c r="Q9" s="120" t="str">
        <x:f>IF(A9="","",IFERROR(VLOOKUP(A9,'Dues &amp; Consent'!$A$6:$V$205,20,FALSE),"REVIEW"))</x:f>
      </x:c>
      <x:c r="R9" s="119" t="str">
        <x:f>IF(A9="","",IFERROR(VLOOKUP(A9,'Attendance'!$A$6:$O$205,14,FALSE),0))</x:f>
      </x:c>
      <x:c r="S9" s="126"/>
      <x:c r="T9" s="123"/>
      <x:c r="U9" s="125"/>
    </x:row>
    <x:row r="10">
      <x:c r="A10" s="122"/>
      <x:c r="B10" s="123"/>
      <x:c r="C10" s="123"/>
      <x:c r="D10" s="123"/>
      <x:c r="E10" s="123"/>
      <x:c r="F10" s="123"/>
      <x:c r="G10" s="123"/>
      <x:c r="H10" s="123"/>
      <x:c r="I10" s="123"/>
      <x:c r="J10" s="124"/>
      <x:c r="K10" s="124"/>
      <x:c r="L10" s="123"/>
      <x:c r="M10" s="123"/>
      <x:c r="N10" s="125"/>
      <x:c r="O10" s="119" t="str">
        <x:f>IF(A10="","",IFERROR(VLOOKUP(A10,'P31 Journey'!$A$6:$T$205,18,FALSE),0))</x:f>
      </x:c>
      <x:c r="P10" s="120" t="str">
        <x:f>IF(A10="","",IFERROR(VLOOKUP(A10,'Dues &amp; Consent'!$A$6:$V$205,12,FALSE),"REVIEW"))</x:f>
      </x:c>
      <x:c r="Q10" s="120" t="str">
        <x:f>IF(A10="","",IFERROR(VLOOKUP(A10,'Dues &amp; Consent'!$A$6:$V$205,20,FALSE),"REVIEW"))</x:f>
      </x:c>
      <x:c r="R10" s="119" t="str">
        <x:f>IF(A10="","",IFERROR(VLOOKUP(A10,'Attendance'!$A$6:$O$205,14,FALSE),0))</x:f>
      </x:c>
      <x:c r="S10" s="126"/>
      <x:c r="T10" s="123"/>
      <x:c r="U10" s="125"/>
    </x:row>
    <x:row r="11">
      <x:c r="A11" s="122"/>
      <x:c r="B11" s="123"/>
      <x:c r="C11" s="123"/>
      <x:c r="D11" s="123"/>
      <x:c r="E11" s="123"/>
      <x:c r="F11" s="123"/>
      <x:c r="G11" s="123"/>
      <x:c r="H11" s="123"/>
      <x:c r="I11" s="123"/>
      <x:c r="J11" s="124"/>
      <x:c r="K11" s="124"/>
      <x:c r="L11" s="123"/>
      <x:c r="M11" s="123"/>
      <x:c r="N11" s="125"/>
      <x:c r="O11" s="119" t="str">
        <x:f>IF(A11="","",IFERROR(VLOOKUP(A11,'P31 Journey'!$A$6:$T$205,18,FALSE),0))</x:f>
      </x:c>
      <x:c r="P11" s="120" t="str">
        <x:f>IF(A11="","",IFERROR(VLOOKUP(A11,'Dues &amp; Consent'!$A$6:$V$205,12,FALSE),"REVIEW"))</x:f>
      </x:c>
      <x:c r="Q11" s="120" t="str">
        <x:f>IF(A11="","",IFERROR(VLOOKUP(A11,'Dues &amp; Consent'!$A$6:$V$205,20,FALSE),"REVIEW"))</x:f>
      </x:c>
      <x:c r="R11" s="119" t="str">
        <x:f>IF(A11="","",IFERROR(VLOOKUP(A11,'Attendance'!$A$6:$O$205,14,FALSE),0))</x:f>
      </x:c>
      <x:c r="S11" s="126"/>
      <x:c r="T11" s="123"/>
      <x:c r="U11" s="125"/>
    </x:row>
    <x:row r="12">
      <x:c r="A12" s="122"/>
      <x:c r="B12" s="123"/>
      <x:c r="C12" s="123"/>
      <x:c r="D12" s="123"/>
      <x:c r="E12" s="123"/>
      <x:c r="F12" s="123"/>
      <x:c r="G12" s="123"/>
      <x:c r="H12" s="123"/>
      <x:c r="I12" s="123"/>
      <x:c r="J12" s="124"/>
      <x:c r="K12" s="124"/>
      <x:c r="L12" s="123"/>
      <x:c r="M12" s="123"/>
      <x:c r="N12" s="125"/>
      <x:c r="O12" s="119" t="str">
        <x:f>IF(A12="","",IFERROR(VLOOKUP(A12,'P31 Journey'!$A$6:$T$205,18,FALSE),0))</x:f>
      </x:c>
      <x:c r="P12" s="120" t="str">
        <x:f>IF(A12="","",IFERROR(VLOOKUP(A12,'Dues &amp; Consent'!$A$6:$V$205,12,FALSE),"REVIEW"))</x:f>
      </x:c>
      <x:c r="Q12" s="120" t="str">
        <x:f>IF(A12="","",IFERROR(VLOOKUP(A12,'Dues &amp; Consent'!$A$6:$V$205,20,FALSE),"REVIEW"))</x:f>
      </x:c>
      <x:c r="R12" s="119" t="str">
        <x:f>IF(A12="","",IFERROR(VLOOKUP(A12,'Attendance'!$A$6:$O$205,14,FALSE),0))</x:f>
      </x:c>
      <x:c r="S12" s="126"/>
      <x:c r="T12" s="123"/>
      <x:c r="U12" s="125"/>
    </x:row>
    <x:row r="13">
      <x:c r="A13" s="122"/>
      <x:c r="B13" s="123"/>
      <x:c r="C13" s="123"/>
      <x:c r="D13" s="123"/>
      <x:c r="E13" s="123"/>
      <x:c r="F13" s="123"/>
      <x:c r="G13" s="123"/>
      <x:c r="H13" s="123"/>
      <x:c r="I13" s="123"/>
      <x:c r="J13" s="124"/>
      <x:c r="K13" s="124"/>
      <x:c r="L13" s="123"/>
      <x:c r="M13" s="123"/>
      <x:c r="N13" s="125"/>
      <x:c r="O13" s="119" t="str">
        <x:f>IF(A13="","",IFERROR(VLOOKUP(A13,'P31 Journey'!$A$6:$T$205,18,FALSE),0))</x:f>
      </x:c>
      <x:c r="P13" s="120" t="str">
        <x:f>IF(A13="","",IFERROR(VLOOKUP(A13,'Dues &amp; Consent'!$A$6:$V$205,12,FALSE),"REVIEW"))</x:f>
      </x:c>
      <x:c r="Q13" s="120" t="str">
        <x:f>IF(A13="","",IFERROR(VLOOKUP(A13,'Dues &amp; Consent'!$A$6:$V$205,20,FALSE),"REVIEW"))</x:f>
      </x:c>
      <x:c r="R13" s="119" t="str">
        <x:f>IF(A13="","",IFERROR(VLOOKUP(A13,'Attendance'!$A$6:$O$205,14,FALSE),0))</x:f>
      </x:c>
      <x:c r="S13" s="126"/>
      <x:c r="T13" s="123"/>
      <x:c r="U13" s="125"/>
    </x:row>
    <x:row r="14">
      <x:c r="A14" s="122"/>
      <x:c r="B14" s="123"/>
      <x:c r="C14" s="123"/>
      <x:c r="D14" s="123"/>
      <x:c r="E14" s="123"/>
      <x:c r="F14" s="123"/>
      <x:c r="G14" s="123"/>
      <x:c r="H14" s="123"/>
      <x:c r="I14" s="123"/>
      <x:c r="J14" s="124"/>
      <x:c r="K14" s="124"/>
      <x:c r="L14" s="123"/>
      <x:c r="M14" s="123"/>
      <x:c r="N14" s="125"/>
      <x:c r="O14" s="119" t="str">
        <x:f>IF(A14="","",IFERROR(VLOOKUP(A14,'P31 Journey'!$A$6:$T$205,18,FALSE),0))</x:f>
      </x:c>
      <x:c r="P14" s="120" t="str">
        <x:f>IF(A14="","",IFERROR(VLOOKUP(A14,'Dues &amp; Consent'!$A$6:$V$205,12,FALSE),"REVIEW"))</x:f>
      </x:c>
      <x:c r="Q14" s="120" t="str">
        <x:f>IF(A14="","",IFERROR(VLOOKUP(A14,'Dues &amp; Consent'!$A$6:$V$205,20,FALSE),"REVIEW"))</x:f>
      </x:c>
      <x:c r="R14" s="119" t="str">
        <x:f>IF(A14="","",IFERROR(VLOOKUP(A14,'Attendance'!$A$6:$O$205,14,FALSE),0))</x:f>
      </x:c>
      <x:c r="S14" s="126"/>
      <x:c r="T14" s="123"/>
      <x:c r="U14" s="125"/>
    </x:row>
    <x:row r="15">
      <x:c r="A15" s="122"/>
      <x:c r="B15" s="123"/>
      <x:c r="C15" s="123"/>
      <x:c r="D15" s="123"/>
      <x:c r="E15" s="123"/>
      <x:c r="F15" s="123"/>
      <x:c r="G15" s="123"/>
      <x:c r="H15" s="123"/>
      <x:c r="I15" s="123"/>
      <x:c r="J15" s="124"/>
      <x:c r="K15" s="124"/>
      <x:c r="L15" s="123"/>
      <x:c r="M15" s="123"/>
      <x:c r="N15" s="125"/>
      <x:c r="O15" s="119" t="str">
        <x:f>IF(A15="","",IFERROR(VLOOKUP(A15,'P31 Journey'!$A$6:$T$205,18,FALSE),0))</x:f>
      </x:c>
      <x:c r="P15" s="120" t="str">
        <x:f>IF(A15="","",IFERROR(VLOOKUP(A15,'Dues &amp; Consent'!$A$6:$V$205,12,FALSE),"REVIEW"))</x:f>
      </x:c>
      <x:c r="Q15" s="120" t="str">
        <x:f>IF(A15="","",IFERROR(VLOOKUP(A15,'Dues &amp; Consent'!$A$6:$V$205,20,FALSE),"REVIEW"))</x:f>
      </x:c>
      <x:c r="R15" s="119" t="str">
        <x:f>IF(A15="","",IFERROR(VLOOKUP(A15,'Attendance'!$A$6:$O$205,14,FALSE),0))</x:f>
      </x:c>
      <x:c r="S15" s="126"/>
      <x:c r="T15" s="123"/>
      <x:c r="U15" s="125"/>
    </x:row>
    <x:row r="16">
      <x:c r="A16" s="122"/>
      <x:c r="B16" s="123"/>
      <x:c r="C16" s="123"/>
      <x:c r="D16" s="123"/>
      <x:c r="E16" s="123"/>
      <x:c r="F16" s="123"/>
      <x:c r="G16" s="123"/>
      <x:c r="H16" s="123"/>
      <x:c r="I16" s="123"/>
      <x:c r="J16" s="124"/>
      <x:c r="K16" s="124"/>
      <x:c r="L16" s="123"/>
      <x:c r="M16" s="123"/>
      <x:c r="N16" s="125"/>
      <x:c r="O16" s="119" t="str">
        <x:f>IF(A16="","",IFERROR(VLOOKUP(A16,'P31 Journey'!$A$6:$T$205,18,FALSE),0))</x:f>
      </x:c>
      <x:c r="P16" s="120" t="str">
        <x:f>IF(A16="","",IFERROR(VLOOKUP(A16,'Dues &amp; Consent'!$A$6:$V$205,12,FALSE),"REVIEW"))</x:f>
      </x:c>
      <x:c r="Q16" s="120" t="str">
        <x:f>IF(A16="","",IFERROR(VLOOKUP(A16,'Dues &amp; Consent'!$A$6:$V$205,20,FALSE),"REVIEW"))</x:f>
      </x:c>
      <x:c r="R16" s="119" t="str">
        <x:f>IF(A16="","",IFERROR(VLOOKUP(A16,'Attendance'!$A$6:$O$205,14,FALSE),0))</x:f>
      </x:c>
      <x:c r="S16" s="126"/>
      <x:c r="T16" s="123"/>
      <x:c r="U16" s="125"/>
    </x:row>
    <x:row r="17">
      <x:c r="A17" s="122"/>
      <x:c r="B17" s="123"/>
      <x:c r="C17" s="123"/>
      <x:c r="D17" s="123"/>
      <x:c r="E17" s="123"/>
      <x:c r="F17" s="123"/>
      <x:c r="G17" s="123"/>
      <x:c r="H17" s="123"/>
      <x:c r="I17" s="123"/>
      <x:c r="J17" s="124"/>
      <x:c r="K17" s="124"/>
      <x:c r="L17" s="123"/>
      <x:c r="M17" s="123"/>
      <x:c r="N17" s="125"/>
      <x:c r="O17" s="119" t="str">
        <x:f>IF(A17="","",IFERROR(VLOOKUP(A17,'P31 Journey'!$A$6:$T$205,18,FALSE),0))</x:f>
      </x:c>
      <x:c r="P17" s="120" t="str">
        <x:f>IF(A17="","",IFERROR(VLOOKUP(A17,'Dues &amp; Consent'!$A$6:$V$205,12,FALSE),"REVIEW"))</x:f>
      </x:c>
      <x:c r="Q17" s="120" t="str">
        <x:f>IF(A17="","",IFERROR(VLOOKUP(A17,'Dues &amp; Consent'!$A$6:$V$205,20,FALSE),"REVIEW"))</x:f>
      </x:c>
      <x:c r="R17" s="119" t="str">
        <x:f>IF(A17="","",IFERROR(VLOOKUP(A17,'Attendance'!$A$6:$O$205,14,FALSE),0))</x:f>
      </x:c>
      <x:c r="S17" s="126"/>
      <x:c r="T17" s="123"/>
      <x:c r="U17" s="125"/>
    </x:row>
    <x:row r="18">
      <x:c r="A18" s="122"/>
      <x:c r="B18" s="123"/>
      <x:c r="C18" s="123"/>
      <x:c r="D18" s="123"/>
      <x:c r="E18" s="123"/>
      <x:c r="F18" s="123"/>
      <x:c r="G18" s="123"/>
      <x:c r="H18" s="123"/>
      <x:c r="I18" s="123"/>
      <x:c r="J18" s="124"/>
      <x:c r="K18" s="124"/>
      <x:c r="L18" s="123"/>
      <x:c r="M18" s="123"/>
      <x:c r="N18" s="125"/>
      <x:c r="O18" s="119" t="str">
        <x:f>IF(A18="","",IFERROR(VLOOKUP(A18,'P31 Journey'!$A$6:$T$205,18,FALSE),0))</x:f>
      </x:c>
      <x:c r="P18" s="120" t="str">
        <x:f>IF(A18="","",IFERROR(VLOOKUP(A18,'Dues &amp; Consent'!$A$6:$V$205,12,FALSE),"REVIEW"))</x:f>
      </x:c>
      <x:c r="Q18" s="120" t="str">
        <x:f>IF(A18="","",IFERROR(VLOOKUP(A18,'Dues &amp; Consent'!$A$6:$V$205,20,FALSE),"REVIEW"))</x:f>
      </x:c>
      <x:c r="R18" s="119" t="str">
        <x:f>IF(A18="","",IFERROR(VLOOKUP(A18,'Attendance'!$A$6:$O$205,14,FALSE),0))</x:f>
      </x:c>
      <x:c r="S18" s="126"/>
      <x:c r="T18" s="123"/>
      <x:c r="U18" s="125"/>
    </x:row>
    <x:row r="19">
      <x:c r="A19" s="122"/>
      <x:c r="B19" s="123"/>
      <x:c r="C19" s="123"/>
      <x:c r="D19" s="123"/>
      <x:c r="E19" s="123"/>
      <x:c r="F19" s="123"/>
      <x:c r="G19" s="123"/>
      <x:c r="H19" s="123"/>
      <x:c r="I19" s="123"/>
      <x:c r="J19" s="124"/>
      <x:c r="K19" s="124"/>
      <x:c r="L19" s="123"/>
      <x:c r="M19" s="123"/>
      <x:c r="N19" s="125"/>
      <x:c r="O19" s="119" t="str">
        <x:f>IF(A19="","",IFERROR(VLOOKUP(A19,'P31 Journey'!$A$6:$T$205,18,FALSE),0))</x:f>
      </x:c>
      <x:c r="P19" s="120" t="str">
        <x:f>IF(A19="","",IFERROR(VLOOKUP(A19,'Dues &amp; Consent'!$A$6:$V$205,12,FALSE),"REVIEW"))</x:f>
      </x:c>
      <x:c r="Q19" s="120" t="str">
        <x:f>IF(A19="","",IFERROR(VLOOKUP(A19,'Dues &amp; Consent'!$A$6:$V$205,20,FALSE),"REVIEW"))</x:f>
      </x:c>
      <x:c r="R19" s="119" t="str">
        <x:f>IF(A19="","",IFERROR(VLOOKUP(A19,'Attendance'!$A$6:$O$205,14,FALSE),0))</x:f>
      </x:c>
      <x:c r="S19" s="126"/>
      <x:c r="T19" s="123"/>
      <x:c r="U19" s="125"/>
    </x:row>
    <x:row r="20">
      <x:c r="A20" s="122"/>
      <x:c r="B20" s="123"/>
      <x:c r="C20" s="123"/>
      <x:c r="D20" s="123"/>
      <x:c r="E20" s="123"/>
      <x:c r="F20" s="123"/>
      <x:c r="G20" s="123"/>
      <x:c r="H20" s="123"/>
      <x:c r="I20" s="123"/>
      <x:c r="J20" s="124"/>
      <x:c r="K20" s="124"/>
      <x:c r="L20" s="123"/>
      <x:c r="M20" s="123"/>
      <x:c r="N20" s="125"/>
      <x:c r="O20" s="119" t="str">
        <x:f>IF(A20="","",IFERROR(VLOOKUP(A20,'P31 Journey'!$A$6:$T$205,18,FALSE),0))</x:f>
      </x:c>
      <x:c r="P20" s="120" t="str">
        <x:f>IF(A20="","",IFERROR(VLOOKUP(A20,'Dues &amp; Consent'!$A$6:$V$205,12,FALSE),"REVIEW"))</x:f>
      </x:c>
      <x:c r="Q20" s="120" t="str">
        <x:f>IF(A20="","",IFERROR(VLOOKUP(A20,'Dues &amp; Consent'!$A$6:$V$205,20,FALSE),"REVIEW"))</x:f>
      </x:c>
      <x:c r="R20" s="119" t="str">
        <x:f>IF(A20="","",IFERROR(VLOOKUP(A20,'Attendance'!$A$6:$O$205,14,FALSE),0))</x:f>
      </x:c>
      <x:c r="S20" s="126"/>
      <x:c r="T20" s="123"/>
      <x:c r="U20" s="125"/>
    </x:row>
    <x:row r="21">
      <x:c r="A21" s="122"/>
      <x:c r="B21" s="123"/>
      <x:c r="C21" s="123"/>
      <x:c r="D21" s="123"/>
      <x:c r="E21" s="123"/>
      <x:c r="F21" s="123"/>
      <x:c r="G21" s="123"/>
      <x:c r="H21" s="123"/>
      <x:c r="I21" s="123"/>
      <x:c r="J21" s="124"/>
      <x:c r="K21" s="124"/>
      <x:c r="L21" s="123"/>
      <x:c r="M21" s="123"/>
      <x:c r="N21" s="125"/>
      <x:c r="O21" s="119" t="str">
        <x:f>IF(A21="","",IFERROR(VLOOKUP(A21,'P31 Journey'!$A$6:$T$205,18,FALSE),0))</x:f>
      </x:c>
      <x:c r="P21" s="120" t="str">
        <x:f>IF(A21="","",IFERROR(VLOOKUP(A21,'Dues &amp; Consent'!$A$6:$V$205,12,FALSE),"REVIEW"))</x:f>
      </x:c>
      <x:c r="Q21" s="120" t="str">
        <x:f>IF(A21="","",IFERROR(VLOOKUP(A21,'Dues &amp; Consent'!$A$6:$V$205,20,FALSE),"REVIEW"))</x:f>
      </x:c>
      <x:c r="R21" s="119" t="str">
        <x:f>IF(A21="","",IFERROR(VLOOKUP(A21,'Attendance'!$A$6:$O$205,14,FALSE),0))</x:f>
      </x:c>
      <x:c r="S21" s="126"/>
      <x:c r="T21" s="123"/>
      <x:c r="U21" s="125"/>
    </x:row>
    <x:row r="22">
      <x:c r="A22" s="122"/>
      <x:c r="B22" s="123"/>
      <x:c r="C22" s="123"/>
      <x:c r="D22" s="123"/>
      <x:c r="E22" s="123"/>
      <x:c r="F22" s="123"/>
      <x:c r="G22" s="123"/>
      <x:c r="H22" s="123"/>
      <x:c r="I22" s="123"/>
      <x:c r="J22" s="124"/>
      <x:c r="K22" s="124"/>
      <x:c r="L22" s="123"/>
      <x:c r="M22" s="123"/>
      <x:c r="N22" s="125"/>
      <x:c r="O22" s="119" t="str">
        <x:f>IF(A22="","",IFERROR(VLOOKUP(A22,'P31 Journey'!$A$6:$T$205,18,FALSE),0))</x:f>
      </x:c>
      <x:c r="P22" s="120" t="str">
        <x:f>IF(A22="","",IFERROR(VLOOKUP(A22,'Dues &amp; Consent'!$A$6:$V$205,12,FALSE),"REVIEW"))</x:f>
      </x:c>
      <x:c r="Q22" s="120" t="str">
        <x:f>IF(A22="","",IFERROR(VLOOKUP(A22,'Dues &amp; Consent'!$A$6:$V$205,20,FALSE),"REVIEW"))</x:f>
      </x:c>
      <x:c r="R22" s="119" t="str">
        <x:f>IF(A22="","",IFERROR(VLOOKUP(A22,'Attendance'!$A$6:$O$205,14,FALSE),0))</x:f>
      </x:c>
      <x:c r="S22" s="126"/>
      <x:c r="T22" s="123"/>
      <x:c r="U22" s="125"/>
    </x:row>
    <x:row r="23">
      <x:c r="A23" s="122"/>
      <x:c r="B23" s="123"/>
      <x:c r="C23" s="123"/>
      <x:c r="D23" s="123"/>
      <x:c r="E23" s="123"/>
      <x:c r="F23" s="123"/>
      <x:c r="G23" s="123"/>
      <x:c r="H23" s="123"/>
      <x:c r="I23" s="123"/>
      <x:c r="J23" s="124"/>
      <x:c r="K23" s="124"/>
      <x:c r="L23" s="123"/>
      <x:c r="M23" s="123"/>
      <x:c r="N23" s="125"/>
      <x:c r="O23" s="119" t="str">
        <x:f>IF(A23="","",IFERROR(VLOOKUP(A23,'P31 Journey'!$A$6:$T$205,18,FALSE),0))</x:f>
      </x:c>
      <x:c r="P23" s="120" t="str">
        <x:f>IF(A23="","",IFERROR(VLOOKUP(A23,'Dues &amp; Consent'!$A$6:$V$205,12,FALSE),"REVIEW"))</x:f>
      </x:c>
      <x:c r="Q23" s="120" t="str">
        <x:f>IF(A23="","",IFERROR(VLOOKUP(A23,'Dues &amp; Consent'!$A$6:$V$205,20,FALSE),"REVIEW"))</x:f>
      </x:c>
      <x:c r="R23" s="119" t="str">
        <x:f>IF(A23="","",IFERROR(VLOOKUP(A23,'Attendance'!$A$6:$O$205,14,FALSE),0))</x:f>
      </x:c>
      <x:c r="S23" s="126"/>
      <x:c r="T23" s="123"/>
      <x:c r="U23" s="125"/>
    </x:row>
    <x:row r="24">
      <x:c r="A24" s="122"/>
      <x:c r="B24" s="123"/>
      <x:c r="C24" s="123"/>
      <x:c r="D24" s="123"/>
      <x:c r="E24" s="123"/>
      <x:c r="F24" s="123"/>
      <x:c r="G24" s="123"/>
      <x:c r="H24" s="123"/>
      <x:c r="I24" s="123"/>
      <x:c r="J24" s="124"/>
      <x:c r="K24" s="124"/>
      <x:c r="L24" s="123"/>
      <x:c r="M24" s="123"/>
      <x:c r="N24" s="125"/>
      <x:c r="O24" s="119" t="str">
        <x:f>IF(A24="","",IFERROR(VLOOKUP(A24,'P31 Journey'!$A$6:$T$205,18,FALSE),0))</x:f>
      </x:c>
      <x:c r="P24" s="120" t="str">
        <x:f>IF(A24="","",IFERROR(VLOOKUP(A24,'Dues &amp; Consent'!$A$6:$V$205,12,FALSE),"REVIEW"))</x:f>
      </x:c>
      <x:c r="Q24" s="120" t="str">
        <x:f>IF(A24="","",IFERROR(VLOOKUP(A24,'Dues &amp; Consent'!$A$6:$V$205,20,FALSE),"REVIEW"))</x:f>
      </x:c>
      <x:c r="R24" s="119" t="str">
        <x:f>IF(A24="","",IFERROR(VLOOKUP(A24,'Attendance'!$A$6:$O$205,14,FALSE),0))</x:f>
      </x:c>
      <x:c r="S24" s="126"/>
      <x:c r="T24" s="123"/>
      <x:c r="U24" s="125"/>
    </x:row>
    <x:row r="25">
      <x:c r="A25" s="122"/>
      <x:c r="B25" s="123"/>
      <x:c r="C25" s="123"/>
      <x:c r="D25" s="123"/>
      <x:c r="E25" s="123"/>
      <x:c r="F25" s="123"/>
      <x:c r="G25" s="123"/>
      <x:c r="H25" s="123"/>
      <x:c r="I25" s="123"/>
      <x:c r="J25" s="124"/>
      <x:c r="K25" s="124"/>
      <x:c r="L25" s="123"/>
      <x:c r="M25" s="123"/>
      <x:c r="N25" s="125"/>
      <x:c r="O25" s="119" t="str">
        <x:f>IF(A25="","",IFERROR(VLOOKUP(A25,'P31 Journey'!$A$6:$T$205,18,FALSE),0))</x:f>
      </x:c>
      <x:c r="P25" s="120" t="str">
        <x:f>IF(A25="","",IFERROR(VLOOKUP(A25,'Dues &amp; Consent'!$A$6:$V$205,12,FALSE),"REVIEW"))</x:f>
      </x:c>
      <x:c r="Q25" s="120" t="str">
        <x:f>IF(A25="","",IFERROR(VLOOKUP(A25,'Dues &amp; Consent'!$A$6:$V$205,20,FALSE),"REVIEW"))</x:f>
      </x:c>
      <x:c r="R25" s="119" t="str">
        <x:f>IF(A25="","",IFERROR(VLOOKUP(A25,'Attendance'!$A$6:$O$205,14,FALSE),0))</x:f>
      </x:c>
      <x:c r="S25" s="126"/>
      <x:c r="T25" s="123"/>
      <x:c r="U25" s="125"/>
    </x:row>
    <x:row r="26">
      <x:c r="A26" s="122"/>
      <x:c r="B26" s="123"/>
      <x:c r="C26" s="123"/>
      <x:c r="D26" s="123"/>
      <x:c r="E26" s="123"/>
      <x:c r="F26" s="123"/>
      <x:c r="G26" s="123"/>
      <x:c r="H26" s="123"/>
      <x:c r="I26" s="123"/>
      <x:c r="J26" s="124"/>
      <x:c r="K26" s="124"/>
      <x:c r="L26" s="123"/>
      <x:c r="M26" s="123"/>
      <x:c r="N26" s="125"/>
      <x:c r="O26" s="119" t="str">
        <x:f>IF(A26="","",IFERROR(VLOOKUP(A26,'P31 Journey'!$A$6:$T$205,18,FALSE),0))</x:f>
      </x:c>
      <x:c r="P26" s="120" t="str">
        <x:f>IF(A26="","",IFERROR(VLOOKUP(A26,'Dues &amp; Consent'!$A$6:$V$205,12,FALSE),"REVIEW"))</x:f>
      </x:c>
      <x:c r="Q26" s="120" t="str">
        <x:f>IF(A26="","",IFERROR(VLOOKUP(A26,'Dues &amp; Consent'!$A$6:$V$205,20,FALSE),"REVIEW"))</x:f>
      </x:c>
      <x:c r="R26" s="119" t="str">
        <x:f>IF(A26="","",IFERROR(VLOOKUP(A26,'Attendance'!$A$6:$O$205,14,FALSE),0))</x:f>
      </x:c>
      <x:c r="S26" s="126"/>
      <x:c r="T26" s="123"/>
      <x:c r="U26" s="125"/>
    </x:row>
    <x:row r="27">
      <x:c r="A27" s="122"/>
      <x:c r="B27" s="123"/>
      <x:c r="C27" s="123"/>
      <x:c r="D27" s="123"/>
      <x:c r="E27" s="123"/>
      <x:c r="F27" s="123"/>
      <x:c r="G27" s="123"/>
      <x:c r="H27" s="123"/>
      <x:c r="I27" s="123"/>
      <x:c r="J27" s="124"/>
      <x:c r="K27" s="124"/>
      <x:c r="L27" s="123"/>
      <x:c r="M27" s="123"/>
      <x:c r="N27" s="125"/>
      <x:c r="O27" s="119" t="str">
        <x:f>IF(A27="","",IFERROR(VLOOKUP(A27,'P31 Journey'!$A$6:$T$205,18,FALSE),0))</x:f>
      </x:c>
      <x:c r="P27" s="120" t="str">
        <x:f>IF(A27="","",IFERROR(VLOOKUP(A27,'Dues &amp; Consent'!$A$6:$V$205,12,FALSE),"REVIEW"))</x:f>
      </x:c>
      <x:c r="Q27" s="120" t="str">
        <x:f>IF(A27="","",IFERROR(VLOOKUP(A27,'Dues &amp; Consent'!$A$6:$V$205,20,FALSE),"REVIEW"))</x:f>
      </x:c>
      <x:c r="R27" s="119" t="str">
        <x:f>IF(A27="","",IFERROR(VLOOKUP(A27,'Attendance'!$A$6:$O$205,14,FALSE),0))</x:f>
      </x:c>
      <x:c r="S27" s="126"/>
      <x:c r="T27" s="123"/>
      <x:c r="U27" s="125"/>
    </x:row>
    <x:row r="28">
      <x:c r="A28" s="122"/>
      <x:c r="B28" s="123"/>
      <x:c r="C28" s="123"/>
      <x:c r="D28" s="123"/>
      <x:c r="E28" s="123"/>
      <x:c r="F28" s="123"/>
      <x:c r="G28" s="123"/>
      <x:c r="H28" s="123"/>
      <x:c r="I28" s="123"/>
      <x:c r="J28" s="124"/>
      <x:c r="K28" s="124"/>
      <x:c r="L28" s="123"/>
      <x:c r="M28" s="123"/>
      <x:c r="N28" s="125"/>
      <x:c r="O28" s="119" t="str">
        <x:f>IF(A28="","",IFERROR(VLOOKUP(A28,'P31 Journey'!$A$6:$T$205,18,FALSE),0))</x:f>
      </x:c>
      <x:c r="P28" s="120" t="str">
        <x:f>IF(A28="","",IFERROR(VLOOKUP(A28,'Dues &amp; Consent'!$A$6:$V$205,12,FALSE),"REVIEW"))</x:f>
      </x:c>
      <x:c r="Q28" s="120" t="str">
        <x:f>IF(A28="","",IFERROR(VLOOKUP(A28,'Dues &amp; Consent'!$A$6:$V$205,20,FALSE),"REVIEW"))</x:f>
      </x:c>
      <x:c r="R28" s="119" t="str">
        <x:f>IF(A28="","",IFERROR(VLOOKUP(A28,'Attendance'!$A$6:$O$205,14,FALSE),0))</x:f>
      </x:c>
      <x:c r="S28" s="126"/>
      <x:c r="T28" s="123"/>
      <x:c r="U28" s="125"/>
    </x:row>
    <x:row r="29">
      <x:c r="A29" s="122"/>
      <x:c r="B29" s="123"/>
      <x:c r="C29" s="123"/>
      <x:c r="D29" s="123"/>
      <x:c r="E29" s="123"/>
      <x:c r="F29" s="123"/>
      <x:c r="G29" s="123"/>
      <x:c r="H29" s="123"/>
      <x:c r="I29" s="123"/>
      <x:c r="J29" s="124"/>
      <x:c r="K29" s="124"/>
      <x:c r="L29" s="123"/>
      <x:c r="M29" s="123"/>
      <x:c r="N29" s="125"/>
      <x:c r="O29" s="119" t="str">
        <x:f>IF(A29="","",IFERROR(VLOOKUP(A29,'P31 Journey'!$A$6:$T$205,18,FALSE),0))</x:f>
      </x:c>
      <x:c r="P29" s="120" t="str">
        <x:f>IF(A29="","",IFERROR(VLOOKUP(A29,'Dues &amp; Consent'!$A$6:$V$205,12,FALSE),"REVIEW"))</x:f>
      </x:c>
      <x:c r="Q29" s="120" t="str">
        <x:f>IF(A29="","",IFERROR(VLOOKUP(A29,'Dues &amp; Consent'!$A$6:$V$205,20,FALSE),"REVIEW"))</x:f>
      </x:c>
      <x:c r="R29" s="119" t="str">
        <x:f>IF(A29="","",IFERROR(VLOOKUP(A29,'Attendance'!$A$6:$O$205,14,FALSE),0))</x:f>
      </x:c>
      <x:c r="S29" s="126"/>
      <x:c r="T29" s="123"/>
      <x:c r="U29" s="125"/>
    </x:row>
    <x:row r="30">
      <x:c r="A30" s="122"/>
      <x:c r="B30" s="123"/>
      <x:c r="C30" s="123"/>
      <x:c r="D30" s="123"/>
      <x:c r="E30" s="123"/>
      <x:c r="F30" s="123"/>
      <x:c r="G30" s="123"/>
      <x:c r="H30" s="123"/>
      <x:c r="I30" s="123"/>
      <x:c r="J30" s="124"/>
      <x:c r="K30" s="124"/>
      <x:c r="L30" s="123"/>
      <x:c r="M30" s="123"/>
      <x:c r="N30" s="125"/>
      <x:c r="O30" s="119" t="str">
        <x:f>IF(A30="","",IFERROR(VLOOKUP(A30,'P31 Journey'!$A$6:$T$205,18,FALSE),0))</x:f>
      </x:c>
      <x:c r="P30" s="120" t="str">
        <x:f>IF(A30="","",IFERROR(VLOOKUP(A30,'Dues &amp; Consent'!$A$6:$V$205,12,FALSE),"REVIEW"))</x:f>
      </x:c>
      <x:c r="Q30" s="120" t="str">
        <x:f>IF(A30="","",IFERROR(VLOOKUP(A30,'Dues &amp; Consent'!$A$6:$V$205,20,FALSE),"REVIEW"))</x:f>
      </x:c>
      <x:c r="R30" s="119" t="str">
        <x:f>IF(A30="","",IFERROR(VLOOKUP(A30,'Attendance'!$A$6:$O$205,14,FALSE),0))</x:f>
      </x:c>
      <x:c r="S30" s="126"/>
      <x:c r="T30" s="123"/>
      <x:c r="U30" s="125"/>
    </x:row>
    <x:row r="31">
      <x:c r="A31" s="122"/>
      <x:c r="B31" s="123"/>
      <x:c r="C31" s="123"/>
      <x:c r="D31" s="123"/>
      <x:c r="E31" s="123"/>
      <x:c r="F31" s="123"/>
      <x:c r="G31" s="123"/>
      <x:c r="H31" s="123"/>
      <x:c r="I31" s="123"/>
      <x:c r="J31" s="124"/>
      <x:c r="K31" s="124"/>
      <x:c r="L31" s="123"/>
      <x:c r="M31" s="123"/>
      <x:c r="N31" s="125"/>
      <x:c r="O31" s="119" t="str">
        <x:f>IF(A31="","",IFERROR(VLOOKUP(A31,'P31 Journey'!$A$6:$T$205,18,FALSE),0))</x:f>
      </x:c>
      <x:c r="P31" s="120" t="str">
        <x:f>IF(A31="","",IFERROR(VLOOKUP(A31,'Dues &amp; Consent'!$A$6:$V$205,12,FALSE),"REVIEW"))</x:f>
      </x:c>
      <x:c r="Q31" s="120" t="str">
        <x:f>IF(A31="","",IFERROR(VLOOKUP(A31,'Dues &amp; Consent'!$A$6:$V$205,20,FALSE),"REVIEW"))</x:f>
      </x:c>
      <x:c r="R31" s="119" t="str">
        <x:f>IF(A31="","",IFERROR(VLOOKUP(A31,'Attendance'!$A$6:$O$205,14,FALSE),0))</x:f>
      </x:c>
      <x:c r="S31" s="126"/>
      <x:c r="T31" s="123"/>
      <x:c r="U31" s="125"/>
    </x:row>
    <x:row r="32">
      <x:c r="A32" s="122"/>
      <x:c r="B32" s="123"/>
      <x:c r="C32" s="123"/>
      <x:c r="D32" s="123"/>
      <x:c r="E32" s="123"/>
      <x:c r="F32" s="123"/>
      <x:c r="G32" s="123"/>
      <x:c r="H32" s="123"/>
      <x:c r="I32" s="123"/>
      <x:c r="J32" s="124"/>
      <x:c r="K32" s="124"/>
      <x:c r="L32" s="123"/>
      <x:c r="M32" s="123"/>
      <x:c r="N32" s="125"/>
      <x:c r="O32" s="119" t="str">
        <x:f>IF(A32="","",IFERROR(VLOOKUP(A32,'P31 Journey'!$A$6:$T$205,18,FALSE),0))</x:f>
      </x:c>
      <x:c r="P32" s="120" t="str">
        <x:f>IF(A32="","",IFERROR(VLOOKUP(A32,'Dues &amp; Consent'!$A$6:$V$205,12,FALSE),"REVIEW"))</x:f>
      </x:c>
      <x:c r="Q32" s="120" t="str">
        <x:f>IF(A32="","",IFERROR(VLOOKUP(A32,'Dues &amp; Consent'!$A$6:$V$205,20,FALSE),"REVIEW"))</x:f>
      </x:c>
      <x:c r="R32" s="119" t="str">
        <x:f>IF(A32="","",IFERROR(VLOOKUP(A32,'Attendance'!$A$6:$O$205,14,FALSE),0))</x:f>
      </x:c>
      <x:c r="S32" s="126"/>
      <x:c r="T32" s="123"/>
      <x:c r="U32" s="125"/>
    </x:row>
    <x:row r="33">
      <x:c r="A33" s="122"/>
      <x:c r="B33" s="123"/>
      <x:c r="C33" s="123"/>
      <x:c r="D33" s="123"/>
      <x:c r="E33" s="123"/>
      <x:c r="F33" s="123"/>
      <x:c r="G33" s="123"/>
      <x:c r="H33" s="123"/>
      <x:c r="I33" s="123"/>
      <x:c r="J33" s="124"/>
      <x:c r="K33" s="124"/>
      <x:c r="L33" s="123"/>
      <x:c r="M33" s="123"/>
      <x:c r="N33" s="125"/>
      <x:c r="O33" s="119" t="str">
        <x:f>IF(A33="","",IFERROR(VLOOKUP(A33,'P31 Journey'!$A$6:$T$205,18,FALSE),0))</x:f>
      </x:c>
      <x:c r="P33" s="120" t="str">
        <x:f>IF(A33="","",IFERROR(VLOOKUP(A33,'Dues &amp; Consent'!$A$6:$V$205,12,FALSE),"REVIEW"))</x:f>
      </x:c>
      <x:c r="Q33" s="120" t="str">
        <x:f>IF(A33="","",IFERROR(VLOOKUP(A33,'Dues &amp; Consent'!$A$6:$V$205,20,FALSE),"REVIEW"))</x:f>
      </x:c>
      <x:c r="R33" s="119" t="str">
        <x:f>IF(A33="","",IFERROR(VLOOKUP(A33,'Attendance'!$A$6:$O$205,14,FALSE),0))</x:f>
      </x:c>
      <x:c r="S33" s="126"/>
      <x:c r="T33" s="123"/>
      <x:c r="U33" s="125"/>
    </x:row>
    <x:row r="34">
      <x:c r="A34" s="122"/>
      <x:c r="B34" s="123"/>
      <x:c r="C34" s="123"/>
      <x:c r="D34" s="123"/>
      <x:c r="E34" s="123"/>
      <x:c r="F34" s="123"/>
      <x:c r="G34" s="123"/>
      <x:c r="H34" s="123"/>
      <x:c r="I34" s="123"/>
      <x:c r="J34" s="124"/>
      <x:c r="K34" s="124"/>
      <x:c r="L34" s="123"/>
      <x:c r="M34" s="123"/>
      <x:c r="N34" s="125"/>
      <x:c r="O34" s="119" t="str">
        <x:f>IF(A34="","",IFERROR(VLOOKUP(A34,'P31 Journey'!$A$6:$T$205,18,FALSE),0))</x:f>
      </x:c>
      <x:c r="P34" s="120" t="str">
        <x:f>IF(A34="","",IFERROR(VLOOKUP(A34,'Dues &amp; Consent'!$A$6:$V$205,12,FALSE),"REVIEW"))</x:f>
      </x:c>
      <x:c r="Q34" s="120" t="str">
        <x:f>IF(A34="","",IFERROR(VLOOKUP(A34,'Dues &amp; Consent'!$A$6:$V$205,20,FALSE),"REVIEW"))</x:f>
      </x:c>
      <x:c r="R34" s="119" t="str">
        <x:f>IF(A34="","",IFERROR(VLOOKUP(A34,'Attendance'!$A$6:$O$205,14,FALSE),0))</x:f>
      </x:c>
      <x:c r="S34" s="126"/>
      <x:c r="T34" s="123"/>
      <x:c r="U34" s="125"/>
    </x:row>
    <x:row r="35">
      <x:c r="A35" s="122"/>
      <x:c r="B35" s="123"/>
      <x:c r="C35" s="123"/>
      <x:c r="D35" s="123"/>
      <x:c r="E35" s="123"/>
      <x:c r="F35" s="123"/>
      <x:c r="G35" s="123"/>
      <x:c r="H35" s="123"/>
      <x:c r="I35" s="123"/>
      <x:c r="J35" s="124"/>
      <x:c r="K35" s="124"/>
      <x:c r="L35" s="123"/>
      <x:c r="M35" s="123"/>
      <x:c r="N35" s="125"/>
      <x:c r="O35" s="119" t="str">
        <x:f>IF(A35="","",IFERROR(VLOOKUP(A35,'P31 Journey'!$A$6:$T$205,18,FALSE),0))</x:f>
      </x:c>
      <x:c r="P35" s="120" t="str">
        <x:f>IF(A35="","",IFERROR(VLOOKUP(A35,'Dues &amp; Consent'!$A$6:$V$205,12,FALSE),"REVIEW"))</x:f>
      </x:c>
      <x:c r="Q35" s="120" t="str">
        <x:f>IF(A35="","",IFERROR(VLOOKUP(A35,'Dues &amp; Consent'!$A$6:$V$205,20,FALSE),"REVIEW"))</x:f>
      </x:c>
      <x:c r="R35" s="119" t="str">
        <x:f>IF(A35="","",IFERROR(VLOOKUP(A35,'Attendance'!$A$6:$O$205,14,FALSE),0))</x:f>
      </x:c>
      <x:c r="S35" s="126"/>
      <x:c r="T35" s="123"/>
      <x:c r="U35" s="125"/>
    </x:row>
    <x:row r="36">
      <x:c r="A36" s="122"/>
      <x:c r="B36" s="123"/>
      <x:c r="C36" s="123"/>
      <x:c r="D36" s="123"/>
      <x:c r="E36" s="123"/>
      <x:c r="F36" s="123"/>
      <x:c r="G36" s="123"/>
      <x:c r="H36" s="123"/>
      <x:c r="I36" s="123"/>
      <x:c r="J36" s="124"/>
      <x:c r="K36" s="124"/>
      <x:c r="L36" s="123"/>
      <x:c r="M36" s="123"/>
      <x:c r="N36" s="125"/>
      <x:c r="O36" s="119" t="str">
        <x:f>IF(A36="","",IFERROR(VLOOKUP(A36,'P31 Journey'!$A$6:$T$205,18,FALSE),0))</x:f>
      </x:c>
      <x:c r="P36" s="120" t="str">
        <x:f>IF(A36="","",IFERROR(VLOOKUP(A36,'Dues &amp; Consent'!$A$6:$V$205,12,FALSE),"REVIEW"))</x:f>
      </x:c>
      <x:c r="Q36" s="120" t="str">
        <x:f>IF(A36="","",IFERROR(VLOOKUP(A36,'Dues &amp; Consent'!$A$6:$V$205,20,FALSE),"REVIEW"))</x:f>
      </x:c>
      <x:c r="R36" s="119" t="str">
        <x:f>IF(A36="","",IFERROR(VLOOKUP(A36,'Attendance'!$A$6:$O$205,14,FALSE),0))</x:f>
      </x:c>
      <x:c r="S36" s="126"/>
      <x:c r="T36" s="123"/>
      <x:c r="U36" s="125"/>
    </x:row>
    <x:row r="37">
      <x:c r="A37" s="122"/>
      <x:c r="B37" s="123"/>
      <x:c r="C37" s="123"/>
      <x:c r="D37" s="123"/>
      <x:c r="E37" s="123"/>
      <x:c r="F37" s="123"/>
      <x:c r="G37" s="123"/>
      <x:c r="H37" s="123"/>
      <x:c r="I37" s="123"/>
      <x:c r="J37" s="124"/>
      <x:c r="K37" s="124"/>
      <x:c r="L37" s="123"/>
      <x:c r="M37" s="123"/>
      <x:c r="N37" s="125"/>
      <x:c r="O37" s="119" t="str">
        <x:f>IF(A37="","",IFERROR(VLOOKUP(A37,'P31 Journey'!$A$6:$T$205,18,FALSE),0))</x:f>
      </x:c>
      <x:c r="P37" s="120" t="str">
        <x:f>IF(A37="","",IFERROR(VLOOKUP(A37,'Dues &amp; Consent'!$A$6:$V$205,12,FALSE),"REVIEW"))</x:f>
      </x:c>
      <x:c r="Q37" s="120" t="str">
        <x:f>IF(A37="","",IFERROR(VLOOKUP(A37,'Dues &amp; Consent'!$A$6:$V$205,20,FALSE),"REVIEW"))</x:f>
      </x:c>
      <x:c r="R37" s="119" t="str">
        <x:f>IF(A37="","",IFERROR(VLOOKUP(A37,'Attendance'!$A$6:$O$205,14,FALSE),0))</x:f>
      </x:c>
      <x:c r="S37" s="126"/>
      <x:c r="T37" s="123"/>
      <x:c r="U37" s="125"/>
    </x:row>
    <x:row r="38">
      <x:c r="A38" s="122"/>
      <x:c r="B38" s="123"/>
      <x:c r="C38" s="123"/>
      <x:c r="D38" s="123"/>
      <x:c r="E38" s="123"/>
      <x:c r="F38" s="123"/>
      <x:c r="G38" s="123"/>
      <x:c r="H38" s="123"/>
      <x:c r="I38" s="123"/>
      <x:c r="J38" s="124"/>
      <x:c r="K38" s="124"/>
      <x:c r="L38" s="123"/>
      <x:c r="M38" s="123"/>
      <x:c r="N38" s="125"/>
      <x:c r="O38" s="119" t="str">
        <x:f>IF(A38="","",IFERROR(VLOOKUP(A38,'P31 Journey'!$A$6:$T$205,18,FALSE),0))</x:f>
      </x:c>
      <x:c r="P38" s="120" t="str">
        <x:f>IF(A38="","",IFERROR(VLOOKUP(A38,'Dues &amp; Consent'!$A$6:$V$205,12,FALSE),"REVIEW"))</x:f>
      </x:c>
      <x:c r="Q38" s="120" t="str">
        <x:f>IF(A38="","",IFERROR(VLOOKUP(A38,'Dues &amp; Consent'!$A$6:$V$205,20,FALSE),"REVIEW"))</x:f>
      </x:c>
      <x:c r="R38" s="119" t="str">
        <x:f>IF(A38="","",IFERROR(VLOOKUP(A38,'Attendance'!$A$6:$O$205,14,FALSE),0))</x:f>
      </x:c>
      <x:c r="S38" s="126"/>
      <x:c r="T38" s="123"/>
      <x:c r="U38" s="125"/>
    </x:row>
    <x:row r="39">
      <x:c r="A39" s="122"/>
      <x:c r="B39" s="123"/>
      <x:c r="C39" s="123"/>
      <x:c r="D39" s="123"/>
      <x:c r="E39" s="123"/>
      <x:c r="F39" s="123"/>
      <x:c r="G39" s="123"/>
      <x:c r="H39" s="123"/>
      <x:c r="I39" s="123"/>
      <x:c r="J39" s="124"/>
      <x:c r="K39" s="124"/>
      <x:c r="L39" s="123"/>
      <x:c r="M39" s="123"/>
      <x:c r="N39" s="125"/>
      <x:c r="O39" s="119" t="str">
        <x:f>IF(A39="","",IFERROR(VLOOKUP(A39,'P31 Journey'!$A$6:$T$205,18,FALSE),0))</x:f>
      </x:c>
      <x:c r="P39" s="120" t="str">
        <x:f>IF(A39="","",IFERROR(VLOOKUP(A39,'Dues &amp; Consent'!$A$6:$V$205,12,FALSE),"REVIEW"))</x:f>
      </x:c>
      <x:c r="Q39" s="120" t="str">
        <x:f>IF(A39="","",IFERROR(VLOOKUP(A39,'Dues &amp; Consent'!$A$6:$V$205,20,FALSE),"REVIEW"))</x:f>
      </x:c>
      <x:c r="R39" s="119" t="str">
        <x:f>IF(A39="","",IFERROR(VLOOKUP(A39,'Attendance'!$A$6:$O$205,14,FALSE),0))</x:f>
      </x:c>
      <x:c r="S39" s="126"/>
      <x:c r="T39" s="123"/>
      <x:c r="U39" s="125"/>
    </x:row>
    <x:row r="40">
      <x:c r="A40" s="122"/>
      <x:c r="B40" s="123"/>
      <x:c r="C40" s="123"/>
      <x:c r="D40" s="123"/>
      <x:c r="E40" s="123"/>
      <x:c r="F40" s="123"/>
      <x:c r="G40" s="123"/>
      <x:c r="H40" s="123"/>
      <x:c r="I40" s="123"/>
      <x:c r="J40" s="124"/>
      <x:c r="K40" s="124"/>
      <x:c r="L40" s="123"/>
      <x:c r="M40" s="123"/>
      <x:c r="N40" s="125"/>
      <x:c r="O40" s="119" t="str">
        <x:f>IF(A40="","",IFERROR(VLOOKUP(A40,'P31 Journey'!$A$6:$T$205,18,FALSE),0))</x:f>
      </x:c>
      <x:c r="P40" s="120" t="str">
        <x:f>IF(A40="","",IFERROR(VLOOKUP(A40,'Dues &amp; Consent'!$A$6:$V$205,12,FALSE),"REVIEW"))</x:f>
      </x:c>
      <x:c r="Q40" s="120" t="str">
        <x:f>IF(A40="","",IFERROR(VLOOKUP(A40,'Dues &amp; Consent'!$A$6:$V$205,20,FALSE),"REVIEW"))</x:f>
      </x:c>
      <x:c r="R40" s="119" t="str">
        <x:f>IF(A40="","",IFERROR(VLOOKUP(A40,'Attendance'!$A$6:$O$205,14,FALSE),0))</x:f>
      </x:c>
      <x:c r="S40" s="126"/>
      <x:c r="T40" s="123"/>
      <x:c r="U40" s="125"/>
    </x:row>
    <x:row r="41">
      <x:c r="A41" s="122"/>
      <x:c r="B41" s="123"/>
      <x:c r="C41" s="123"/>
      <x:c r="D41" s="123"/>
      <x:c r="E41" s="123"/>
      <x:c r="F41" s="123"/>
      <x:c r="G41" s="123"/>
      <x:c r="H41" s="123"/>
      <x:c r="I41" s="123"/>
      <x:c r="J41" s="124"/>
      <x:c r="K41" s="124"/>
      <x:c r="L41" s="123"/>
      <x:c r="M41" s="123"/>
      <x:c r="N41" s="125"/>
      <x:c r="O41" s="119" t="str">
        <x:f>IF(A41="","",IFERROR(VLOOKUP(A41,'P31 Journey'!$A$6:$T$205,18,FALSE),0))</x:f>
      </x:c>
      <x:c r="P41" s="120" t="str">
        <x:f>IF(A41="","",IFERROR(VLOOKUP(A41,'Dues &amp; Consent'!$A$6:$V$205,12,FALSE),"REVIEW"))</x:f>
      </x:c>
      <x:c r="Q41" s="120" t="str">
        <x:f>IF(A41="","",IFERROR(VLOOKUP(A41,'Dues &amp; Consent'!$A$6:$V$205,20,FALSE),"REVIEW"))</x:f>
      </x:c>
      <x:c r="R41" s="119" t="str">
        <x:f>IF(A41="","",IFERROR(VLOOKUP(A41,'Attendance'!$A$6:$O$205,14,FALSE),0))</x:f>
      </x:c>
      <x:c r="S41" s="126"/>
      <x:c r="T41" s="123"/>
      <x:c r="U41" s="125"/>
    </x:row>
    <x:row r="42">
      <x:c r="A42" s="122"/>
      <x:c r="B42" s="123"/>
      <x:c r="C42" s="123"/>
      <x:c r="D42" s="123"/>
      <x:c r="E42" s="123"/>
      <x:c r="F42" s="123"/>
      <x:c r="G42" s="123"/>
      <x:c r="H42" s="123"/>
      <x:c r="I42" s="123"/>
      <x:c r="J42" s="124"/>
      <x:c r="K42" s="124"/>
      <x:c r="L42" s="123"/>
      <x:c r="M42" s="123"/>
      <x:c r="N42" s="125"/>
      <x:c r="O42" s="119" t="str">
        <x:f>IF(A42="","",IFERROR(VLOOKUP(A42,'P31 Journey'!$A$6:$T$205,18,FALSE),0))</x:f>
      </x:c>
      <x:c r="P42" s="120" t="str">
        <x:f>IF(A42="","",IFERROR(VLOOKUP(A42,'Dues &amp; Consent'!$A$6:$V$205,12,FALSE),"REVIEW"))</x:f>
      </x:c>
      <x:c r="Q42" s="120" t="str">
        <x:f>IF(A42="","",IFERROR(VLOOKUP(A42,'Dues &amp; Consent'!$A$6:$V$205,20,FALSE),"REVIEW"))</x:f>
      </x:c>
      <x:c r="R42" s="119" t="str">
        <x:f>IF(A42="","",IFERROR(VLOOKUP(A42,'Attendance'!$A$6:$O$205,14,FALSE),0))</x:f>
      </x:c>
      <x:c r="S42" s="126"/>
      <x:c r="T42" s="123"/>
      <x:c r="U42" s="125"/>
    </x:row>
    <x:row r="43">
      <x:c r="A43" s="122"/>
      <x:c r="B43" s="123"/>
      <x:c r="C43" s="123"/>
      <x:c r="D43" s="123"/>
      <x:c r="E43" s="123"/>
      <x:c r="F43" s="123"/>
      <x:c r="G43" s="123"/>
      <x:c r="H43" s="123"/>
      <x:c r="I43" s="123"/>
      <x:c r="J43" s="124"/>
      <x:c r="K43" s="124"/>
      <x:c r="L43" s="123"/>
      <x:c r="M43" s="123"/>
      <x:c r="N43" s="125"/>
      <x:c r="O43" s="119" t="str">
        <x:f>IF(A43="","",IFERROR(VLOOKUP(A43,'P31 Journey'!$A$6:$T$205,18,FALSE),0))</x:f>
      </x:c>
      <x:c r="P43" s="120" t="str">
        <x:f>IF(A43="","",IFERROR(VLOOKUP(A43,'Dues &amp; Consent'!$A$6:$V$205,12,FALSE),"REVIEW"))</x:f>
      </x:c>
      <x:c r="Q43" s="120" t="str">
        <x:f>IF(A43="","",IFERROR(VLOOKUP(A43,'Dues &amp; Consent'!$A$6:$V$205,20,FALSE),"REVIEW"))</x:f>
      </x:c>
      <x:c r="R43" s="119" t="str">
        <x:f>IF(A43="","",IFERROR(VLOOKUP(A43,'Attendance'!$A$6:$O$205,14,FALSE),0))</x:f>
      </x:c>
      <x:c r="S43" s="126"/>
      <x:c r="T43" s="123"/>
      <x:c r="U43" s="125"/>
    </x:row>
    <x:row r="44">
      <x:c r="A44" s="122"/>
      <x:c r="B44" s="123"/>
      <x:c r="C44" s="123"/>
      <x:c r="D44" s="123"/>
      <x:c r="E44" s="123"/>
      <x:c r="F44" s="123"/>
      <x:c r="G44" s="123"/>
      <x:c r="H44" s="123"/>
      <x:c r="I44" s="123"/>
      <x:c r="J44" s="124"/>
      <x:c r="K44" s="124"/>
      <x:c r="L44" s="123"/>
      <x:c r="M44" s="123"/>
      <x:c r="N44" s="125"/>
      <x:c r="O44" s="119" t="str">
        <x:f>IF(A44="","",IFERROR(VLOOKUP(A44,'P31 Journey'!$A$6:$T$205,18,FALSE),0))</x:f>
      </x:c>
      <x:c r="P44" s="120" t="str">
        <x:f>IF(A44="","",IFERROR(VLOOKUP(A44,'Dues &amp; Consent'!$A$6:$V$205,12,FALSE),"REVIEW"))</x:f>
      </x:c>
      <x:c r="Q44" s="120" t="str">
        <x:f>IF(A44="","",IFERROR(VLOOKUP(A44,'Dues &amp; Consent'!$A$6:$V$205,20,FALSE),"REVIEW"))</x:f>
      </x:c>
      <x:c r="R44" s="119" t="str">
        <x:f>IF(A44="","",IFERROR(VLOOKUP(A44,'Attendance'!$A$6:$O$205,14,FALSE),0))</x:f>
      </x:c>
      <x:c r="S44" s="126"/>
      <x:c r="T44" s="123"/>
      <x:c r="U44" s="125"/>
    </x:row>
    <x:row r="45">
      <x:c r="A45" s="122"/>
      <x:c r="B45" s="123"/>
      <x:c r="C45" s="123"/>
      <x:c r="D45" s="123"/>
      <x:c r="E45" s="123"/>
      <x:c r="F45" s="123"/>
      <x:c r="G45" s="123"/>
      <x:c r="H45" s="123"/>
      <x:c r="I45" s="123"/>
      <x:c r="J45" s="124"/>
      <x:c r="K45" s="124"/>
      <x:c r="L45" s="123"/>
      <x:c r="M45" s="123"/>
      <x:c r="N45" s="125"/>
      <x:c r="O45" s="119" t="str">
        <x:f>IF(A45="","",IFERROR(VLOOKUP(A45,'P31 Journey'!$A$6:$T$205,18,FALSE),0))</x:f>
      </x:c>
      <x:c r="P45" s="120" t="str">
        <x:f>IF(A45="","",IFERROR(VLOOKUP(A45,'Dues &amp; Consent'!$A$6:$V$205,12,FALSE),"REVIEW"))</x:f>
      </x:c>
      <x:c r="Q45" s="120" t="str">
        <x:f>IF(A45="","",IFERROR(VLOOKUP(A45,'Dues &amp; Consent'!$A$6:$V$205,20,FALSE),"REVIEW"))</x:f>
      </x:c>
      <x:c r="R45" s="119" t="str">
        <x:f>IF(A45="","",IFERROR(VLOOKUP(A45,'Attendance'!$A$6:$O$205,14,FALSE),0))</x:f>
      </x:c>
      <x:c r="S45" s="126"/>
      <x:c r="T45" s="123"/>
      <x:c r="U45" s="125"/>
    </x:row>
    <x:row r="46">
      <x:c r="A46" s="122"/>
      <x:c r="B46" s="123"/>
      <x:c r="C46" s="123"/>
      <x:c r="D46" s="123"/>
      <x:c r="E46" s="123"/>
      <x:c r="F46" s="123"/>
      <x:c r="G46" s="123"/>
      <x:c r="H46" s="123"/>
      <x:c r="I46" s="123"/>
      <x:c r="J46" s="124"/>
      <x:c r="K46" s="124"/>
      <x:c r="L46" s="123"/>
      <x:c r="M46" s="123"/>
      <x:c r="N46" s="125"/>
      <x:c r="O46" s="119" t="str">
        <x:f>IF(A46="","",IFERROR(VLOOKUP(A46,'P31 Journey'!$A$6:$T$205,18,FALSE),0))</x:f>
      </x:c>
      <x:c r="P46" s="120" t="str">
        <x:f>IF(A46="","",IFERROR(VLOOKUP(A46,'Dues &amp; Consent'!$A$6:$V$205,12,FALSE),"REVIEW"))</x:f>
      </x:c>
      <x:c r="Q46" s="120" t="str">
        <x:f>IF(A46="","",IFERROR(VLOOKUP(A46,'Dues &amp; Consent'!$A$6:$V$205,20,FALSE),"REVIEW"))</x:f>
      </x:c>
      <x:c r="R46" s="119" t="str">
        <x:f>IF(A46="","",IFERROR(VLOOKUP(A46,'Attendance'!$A$6:$O$205,14,FALSE),0))</x:f>
      </x:c>
      <x:c r="S46" s="126"/>
      <x:c r="T46" s="123"/>
      <x:c r="U46" s="125"/>
    </x:row>
    <x:row r="47">
      <x:c r="A47" s="122"/>
      <x:c r="B47" s="123"/>
      <x:c r="C47" s="123"/>
      <x:c r="D47" s="123"/>
      <x:c r="E47" s="123"/>
      <x:c r="F47" s="123"/>
      <x:c r="G47" s="123"/>
      <x:c r="H47" s="123"/>
      <x:c r="I47" s="123"/>
      <x:c r="J47" s="124"/>
      <x:c r="K47" s="124"/>
      <x:c r="L47" s="123"/>
      <x:c r="M47" s="123"/>
      <x:c r="N47" s="125"/>
      <x:c r="O47" s="119" t="str">
        <x:f>IF(A47="","",IFERROR(VLOOKUP(A47,'P31 Journey'!$A$6:$T$205,18,FALSE),0))</x:f>
      </x:c>
      <x:c r="P47" s="120" t="str">
        <x:f>IF(A47="","",IFERROR(VLOOKUP(A47,'Dues &amp; Consent'!$A$6:$V$205,12,FALSE),"REVIEW"))</x:f>
      </x:c>
      <x:c r="Q47" s="120" t="str">
        <x:f>IF(A47="","",IFERROR(VLOOKUP(A47,'Dues &amp; Consent'!$A$6:$V$205,20,FALSE),"REVIEW"))</x:f>
      </x:c>
      <x:c r="R47" s="119" t="str">
        <x:f>IF(A47="","",IFERROR(VLOOKUP(A47,'Attendance'!$A$6:$O$205,14,FALSE),0))</x:f>
      </x:c>
      <x:c r="S47" s="126"/>
      <x:c r="T47" s="123"/>
      <x:c r="U47" s="125"/>
    </x:row>
    <x:row r="48">
      <x:c r="A48" s="122"/>
      <x:c r="B48" s="123"/>
      <x:c r="C48" s="123"/>
      <x:c r="D48" s="123"/>
      <x:c r="E48" s="123"/>
      <x:c r="F48" s="123"/>
      <x:c r="G48" s="123"/>
      <x:c r="H48" s="123"/>
      <x:c r="I48" s="123"/>
      <x:c r="J48" s="124"/>
      <x:c r="K48" s="124"/>
      <x:c r="L48" s="123"/>
      <x:c r="M48" s="123"/>
      <x:c r="N48" s="125"/>
      <x:c r="O48" s="119" t="str">
        <x:f>IF(A48="","",IFERROR(VLOOKUP(A48,'P31 Journey'!$A$6:$T$205,18,FALSE),0))</x:f>
      </x:c>
      <x:c r="P48" s="120" t="str">
        <x:f>IF(A48="","",IFERROR(VLOOKUP(A48,'Dues &amp; Consent'!$A$6:$V$205,12,FALSE),"REVIEW"))</x:f>
      </x:c>
      <x:c r="Q48" s="120" t="str">
        <x:f>IF(A48="","",IFERROR(VLOOKUP(A48,'Dues &amp; Consent'!$A$6:$V$205,20,FALSE),"REVIEW"))</x:f>
      </x:c>
      <x:c r="R48" s="119" t="str">
        <x:f>IF(A48="","",IFERROR(VLOOKUP(A48,'Attendance'!$A$6:$O$205,14,FALSE),0))</x:f>
      </x:c>
      <x:c r="S48" s="126"/>
      <x:c r="T48" s="123"/>
      <x:c r="U48" s="125"/>
    </x:row>
    <x:row r="49">
      <x:c r="A49" s="122"/>
      <x:c r="B49" s="123"/>
      <x:c r="C49" s="123"/>
      <x:c r="D49" s="123"/>
      <x:c r="E49" s="123"/>
      <x:c r="F49" s="123"/>
      <x:c r="G49" s="123"/>
      <x:c r="H49" s="123"/>
      <x:c r="I49" s="123"/>
      <x:c r="J49" s="124"/>
      <x:c r="K49" s="124"/>
      <x:c r="L49" s="123"/>
      <x:c r="M49" s="123"/>
      <x:c r="N49" s="125"/>
      <x:c r="O49" s="119" t="str">
        <x:f>IF(A49="","",IFERROR(VLOOKUP(A49,'P31 Journey'!$A$6:$T$205,18,FALSE),0))</x:f>
      </x:c>
      <x:c r="P49" s="120" t="str">
        <x:f>IF(A49="","",IFERROR(VLOOKUP(A49,'Dues &amp; Consent'!$A$6:$V$205,12,FALSE),"REVIEW"))</x:f>
      </x:c>
      <x:c r="Q49" s="120" t="str">
        <x:f>IF(A49="","",IFERROR(VLOOKUP(A49,'Dues &amp; Consent'!$A$6:$V$205,20,FALSE),"REVIEW"))</x:f>
      </x:c>
      <x:c r="R49" s="119" t="str">
        <x:f>IF(A49="","",IFERROR(VLOOKUP(A49,'Attendance'!$A$6:$O$205,14,FALSE),0))</x:f>
      </x:c>
      <x:c r="S49" s="126"/>
      <x:c r="T49" s="123"/>
      <x:c r="U49" s="125"/>
    </x:row>
    <x:row r="50">
      <x:c r="A50" s="122"/>
      <x:c r="B50" s="123"/>
      <x:c r="C50" s="123"/>
      <x:c r="D50" s="123"/>
      <x:c r="E50" s="123"/>
      <x:c r="F50" s="123"/>
      <x:c r="G50" s="123"/>
      <x:c r="H50" s="123"/>
      <x:c r="I50" s="123"/>
      <x:c r="J50" s="124"/>
      <x:c r="K50" s="124"/>
      <x:c r="L50" s="123"/>
      <x:c r="M50" s="123"/>
      <x:c r="N50" s="125"/>
      <x:c r="O50" s="119" t="str">
        <x:f>IF(A50="","",IFERROR(VLOOKUP(A50,'P31 Journey'!$A$6:$T$205,18,FALSE),0))</x:f>
      </x:c>
      <x:c r="P50" s="120" t="str">
        <x:f>IF(A50="","",IFERROR(VLOOKUP(A50,'Dues &amp; Consent'!$A$6:$V$205,12,FALSE),"REVIEW"))</x:f>
      </x:c>
      <x:c r="Q50" s="120" t="str">
        <x:f>IF(A50="","",IFERROR(VLOOKUP(A50,'Dues &amp; Consent'!$A$6:$V$205,20,FALSE),"REVIEW"))</x:f>
      </x:c>
      <x:c r="R50" s="119" t="str">
        <x:f>IF(A50="","",IFERROR(VLOOKUP(A50,'Attendance'!$A$6:$O$205,14,FALSE),0))</x:f>
      </x:c>
      <x:c r="S50" s="126"/>
      <x:c r="T50" s="123"/>
      <x:c r="U50" s="125"/>
    </x:row>
    <x:row r="51">
      <x:c r="A51" s="122"/>
      <x:c r="B51" s="123"/>
      <x:c r="C51" s="123"/>
      <x:c r="D51" s="123"/>
      <x:c r="E51" s="123"/>
      <x:c r="F51" s="123"/>
      <x:c r="G51" s="123"/>
      <x:c r="H51" s="123"/>
      <x:c r="I51" s="123"/>
      <x:c r="J51" s="124"/>
      <x:c r="K51" s="124"/>
      <x:c r="L51" s="123"/>
      <x:c r="M51" s="123"/>
      <x:c r="N51" s="125"/>
      <x:c r="O51" s="119" t="str">
        <x:f>IF(A51="","",IFERROR(VLOOKUP(A51,'P31 Journey'!$A$6:$T$205,18,FALSE),0))</x:f>
      </x:c>
      <x:c r="P51" s="120" t="str">
        <x:f>IF(A51="","",IFERROR(VLOOKUP(A51,'Dues &amp; Consent'!$A$6:$V$205,12,FALSE),"REVIEW"))</x:f>
      </x:c>
      <x:c r="Q51" s="120" t="str">
        <x:f>IF(A51="","",IFERROR(VLOOKUP(A51,'Dues &amp; Consent'!$A$6:$V$205,20,FALSE),"REVIEW"))</x:f>
      </x:c>
      <x:c r="R51" s="119" t="str">
        <x:f>IF(A51="","",IFERROR(VLOOKUP(A51,'Attendance'!$A$6:$O$205,14,FALSE),0))</x:f>
      </x:c>
      <x:c r="S51" s="126"/>
      <x:c r="T51" s="123"/>
      <x:c r="U51" s="125"/>
    </x:row>
    <x:row r="52">
      <x:c r="A52" s="122"/>
      <x:c r="B52" s="123"/>
      <x:c r="C52" s="123"/>
      <x:c r="D52" s="123"/>
      <x:c r="E52" s="123"/>
      <x:c r="F52" s="123"/>
      <x:c r="G52" s="123"/>
      <x:c r="H52" s="123"/>
      <x:c r="I52" s="123"/>
      <x:c r="J52" s="124"/>
      <x:c r="K52" s="124"/>
      <x:c r="L52" s="123"/>
      <x:c r="M52" s="123"/>
      <x:c r="N52" s="125"/>
      <x:c r="O52" s="119" t="str">
        <x:f>IF(A52="","",IFERROR(VLOOKUP(A52,'P31 Journey'!$A$6:$T$205,18,FALSE),0))</x:f>
      </x:c>
      <x:c r="P52" s="120" t="str">
        <x:f>IF(A52="","",IFERROR(VLOOKUP(A52,'Dues &amp; Consent'!$A$6:$V$205,12,FALSE),"REVIEW"))</x:f>
      </x:c>
      <x:c r="Q52" s="120" t="str">
        <x:f>IF(A52="","",IFERROR(VLOOKUP(A52,'Dues &amp; Consent'!$A$6:$V$205,20,FALSE),"REVIEW"))</x:f>
      </x:c>
      <x:c r="R52" s="119" t="str">
        <x:f>IF(A52="","",IFERROR(VLOOKUP(A52,'Attendance'!$A$6:$O$205,14,FALSE),0))</x:f>
      </x:c>
      <x:c r="S52" s="126"/>
      <x:c r="T52" s="123"/>
      <x:c r="U52" s="125"/>
    </x:row>
    <x:row r="53">
      <x:c r="A53" s="122"/>
      <x:c r="B53" s="123"/>
      <x:c r="C53" s="123"/>
      <x:c r="D53" s="123"/>
      <x:c r="E53" s="123"/>
      <x:c r="F53" s="123"/>
      <x:c r="G53" s="123"/>
      <x:c r="H53" s="123"/>
      <x:c r="I53" s="123"/>
      <x:c r="J53" s="124"/>
      <x:c r="K53" s="124"/>
      <x:c r="L53" s="123"/>
      <x:c r="M53" s="123"/>
      <x:c r="N53" s="125"/>
      <x:c r="O53" s="119" t="str">
        <x:f>IF(A53="","",IFERROR(VLOOKUP(A53,'P31 Journey'!$A$6:$T$205,18,FALSE),0))</x:f>
      </x:c>
      <x:c r="P53" s="120" t="str">
        <x:f>IF(A53="","",IFERROR(VLOOKUP(A53,'Dues &amp; Consent'!$A$6:$V$205,12,FALSE),"REVIEW"))</x:f>
      </x:c>
      <x:c r="Q53" s="120" t="str">
        <x:f>IF(A53="","",IFERROR(VLOOKUP(A53,'Dues &amp; Consent'!$A$6:$V$205,20,FALSE),"REVIEW"))</x:f>
      </x:c>
      <x:c r="R53" s="119" t="str">
        <x:f>IF(A53="","",IFERROR(VLOOKUP(A53,'Attendance'!$A$6:$O$205,14,FALSE),0))</x:f>
      </x:c>
      <x:c r="S53" s="126"/>
      <x:c r="T53" s="123"/>
      <x:c r="U53" s="125"/>
    </x:row>
    <x:row r="54">
      <x:c r="A54" s="122"/>
      <x:c r="B54" s="123"/>
      <x:c r="C54" s="123"/>
      <x:c r="D54" s="123"/>
      <x:c r="E54" s="123"/>
      <x:c r="F54" s="123"/>
      <x:c r="G54" s="123"/>
      <x:c r="H54" s="123"/>
      <x:c r="I54" s="123"/>
      <x:c r="J54" s="124"/>
      <x:c r="K54" s="124"/>
      <x:c r="L54" s="123"/>
      <x:c r="M54" s="123"/>
      <x:c r="N54" s="125"/>
      <x:c r="O54" s="119" t="str">
        <x:f>IF(A54="","",IFERROR(VLOOKUP(A54,'P31 Journey'!$A$6:$T$205,18,FALSE),0))</x:f>
      </x:c>
      <x:c r="P54" s="120" t="str">
        <x:f>IF(A54="","",IFERROR(VLOOKUP(A54,'Dues &amp; Consent'!$A$6:$V$205,12,FALSE),"REVIEW"))</x:f>
      </x:c>
      <x:c r="Q54" s="120" t="str">
        <x:f>IF(A54="","",IFERROR(VLOOKUP(A54,'Dues &amp; Consent'!$A$6:$V$205,20,FALSE),"REVIEW"))</x:f>
      </x:c>
      <x:c r="R54" s="119" t="str">
        <x:f>IF(A54="","",IFERROR(VLOOKUP(A54,'Attendance'!$A$6:$O$205,14,FALSE),0))</x:f>
      </x:c>
      <x:c r="S54" s="126"/>
      <x:c r="T54" s="123"/>
      <x:c r="U54" s="125"/>
    </x:row>
    <x:row r="55">
      <x:c r="A55" s="122"/>
      <x:c r="B55" s="123"/>
      <x:c r="C55" s="123"/>
      <x:c r="D55" s="123"/>
      <x:c r="E55" s="123"/>
      <x:c r="F55" s="123"/>
      <x:c r="G55" s="123"/>
      <x:c r="H55" s="123"/>
      <x:c r="I55" s="123"/>
      <x:c r="J55" s="124"/>
      <x:c r="K55" s="124"/>
      <x:c r="L55" s="123"/>
      <x:c r="M55" s="123"/>
      <x:c r="N55" s="125"/>
      <x:c r="O55" s="119" t="str">
        <x:f>IF(A55="","",IFERROR(VLOOKUP(A55,'P31 Journey'!$A$6:$T$205,18,FALSE),0))</x:f>
      </x:c>
      <x:c r="P55" s="120" t="str">
        <x:f>IF(A55="","",IFERROR(VLOOKUP(A55,'Dues &amp; Consent'!$A$6:$V$205,12,FALSE),"REVIEW"))</x:f>
      </x:c>
      <x:c r="Q55" s="120" t="str">
        <x:f>IF(A55="","",IFERROR(VLOOKUP(A55,'Dues &amp; Consent'!$A$6:$V$205,20,FALSE),"REVIEW"))</x:f>
      </x:c>
      <x:c r="R55" s="119" t="str">
        <x:f>IF(A55="","",IFERROR(VLOOKUP(A55,'Attendance'!$A$6:$O$205,14,FALSE),0))</x:f>
      </x:c>
      <x:c r="S55" s="126"/>
      <x:c r="T55" s="123"/>
      <x:c r="U55" s="125"/>
    </x:row>
    <x:row r="56">
      <x:c r="A56" s="122"/>
      <x:c r="B56" s="123"/>
      <x:c r="C56" s="123"/>
      <x:c r="D56" s="123"/>
      <x:c r="E56" s="123"/>
      <x:c r="F56" s="123"/>
      <x:c r="G56" s="123"/>
      <x:c r="H56" s="123"/>
      <x:c r="I56" s="123"/>
      <x:c r="J56" s="124"/>
      <x:c r="K56" s="124"/>
      <x:c r="L56" s="123"/>
      <x:c r="M56" s="123"/>
      <x:c r="N56" s="125"/>
      <x:c r="O56" s="119" t="str">
        <x:f>IF(A56="","",IFERROR(VLOOKUP(A56,'P31 Journey'!$A$6:$T$205,18,FALSE),0))</x:f>
      </x:c>
      <x:c r="P56" s="120" t="str">
        <x:f>IF(A56="","",IFERROR(VLOOKUP(A56,'Dues &amp; Consent'!$A$6:$V$205,12,FALSE),"REVIEW"))</x:f>
      </x:c>
      <x:c r="Q56" s="120" t="str">
        <x:f>IF(A56="","",IFERROR(VLOOKUP(A56,'Dues &amp; Consent'!$A$6:$V$205,20,FALSE),"REVIEW"))</x:f>
      </x:c>
      <x:c r="R56" s="119" t="str">
        <x:f>IF(A56="","",IFERROR(VLOOKUP(A56,'Attendance'!$A$6:$O$205,14,FALSE),0))</x:f>
      </x:c>
      <x:c r="S56" s="126"/>
      <x:c r="T56" s="123"/>
      <x:c r="U56" s="125"/>
    </x:row>
    <x:row r="57">
      <x:c r="A57" s="122"/>
      <x:c r="B57" s="123"/>
      <x:c r="C57" s="123"/>
      <x:c r="D57" s="123"/>
      <x:c r="E57" s="123"/>
      <x:c r="F57" s="123"/>
      <x:c r="G57" s="123"/>
      <x:c r="H57" s="123"/>
      <x:c r="I57" s="123"/>
      <x:c r="J57" s="124"/>
      <x:c r="K57" s="124"/>
      <x:c r="L57" s="123"/>
      <x:c r="M57" s="123"/>
      <x:c r="N57" s="125"/>
      <x:c r="O57" s="119" t="str">
        <x:f>IF(A57="","",IFERROR(VLOOKUP(A57,'P31 Journey'!$A$6:$T$205,18,FALSE),0))</x:f>
      </x:c>
      <x:c r="P57" s="120" t="str">
        <x:f>IF(A57="","",IFERROR(VLOOKUP(A57,'Dues &amp; Consent'!$A$6:$V$205,12,FALSE),"REVIEW"))</x:f>
      </x:c>
      <x:c r="Q57" s="120" t="str">
        <x:f>IF(A57="","",IFERROR(VLOOKUP(A57,'Dues &amp; Consent'!$A$6:$V$205,20,FALSE),"REVIEW"))</x:f>
      </x:c>
      <x:c r="R57" s="119" t="str">
        <x:f>IF(A57="","",IFERROR(VLOOKUP(A57,'Attendance'!$A$6:$O$205,14,FALSE),0))</x:f>
      </x:c>
      <x:c r="S57" s="126"/>
      <x:c r="T57" s="123"/>
      <x:c r="U57" s="125"/>
    </x:row>
    <x:row r="58">
      <x:c r="A58" s="122"/>
      <x:c r="B58" s="123"/>
      <x:c r="C58" s="123"/>
      <x:c r="D58" s="123"/>
      <x:c r="E58" s="123"/>
      <x:c r="F58" s="123"/>
      <x:c r="G58" s="123"/>
      <x:c r="H58" s="123"/>
      <x:c r="I58" s="123"/>
      <x:c r="J58" s="124"/>
      <x:c r="K58" s="124"/>
      <x:c r="L58" s="123"/>
      <x:c r="M58" s="123"/>
      <x:c r="N58" s="125"/>
      <x:c r="O58" s="119" t="str">
        <x:f>IF(A58="","",IFERROR(VLOOKUP(A58,'P31 Journey'!$A$6:$T$205,18,FALSE),0))</x:f>
      </x:c>
      <x:c r="P58" s="120" t="str">
        <x:f>IF(A58="","",IFERROR(VLOOKUP(A58,'Dues &amp; Consent'!$A$6:$V$205,12,FALSE),"REVIEW"))</x:f>
      </x:c>
      <x:c r="Q58" s="120" t="str">
        <x:f>IF(A58="","",IFERROR(VLOOKUP(A58,'Dues &amp; Consent'!$A$6:$V$205,20,FALSE),"REVIEW"))</x:f>
      </x:c>
      <x:c r="R58" s="119" t="str">
        <x:f>IF(A58="","",IFERROR(VLOOKUP(A58,'Attendance'!$A$6:$O$205,14,FALSE),0))</x:f>
      </x:c>
      <x:c r="S58" s="126"/>
      <x:c r="T58" s="123"/>
      <x:c r="U58" s="125"/>
    </x:row>
    <x:row r="59">
      <x:c r="A59" s="122"/>
      <x:c r="B59" s="123"/>
      <x:c r="C59" s="123"/>
      <x:c r="D59" s="123"/>
      <x:c r="E59" s="123"/>
      <x:c r="F59" s="123"/>
      <x:c r="G59" s="123"/>
      <x:c r="H59" s="123"/>
      <x:c r="I59" s="123"/>
      <x:c r="J59" s="124"/>
      <x:c r="K59" s="124"/>
      <x:c r="L59" s="123"/>
      <x:c r="M59" s="123"/>
      <x:c r="N59" s="125"/>
      <x:c r="O59" s="119" t="str">
        <x:f>IF(A59="","",IFERROR(VLOOKUP(A59,'P31 Journey'!$A$6:$T$205,18,FALSE),0))</x:f>
      </x:c>
      <x:c r="P59" s="120" t="str">
        <x:f>IF(A59="","",IFERROR(VLOOKUP(A59,'Dues &amp; Consent'!$A$6:$V$205,12,FALSE),"REVIEW"))</x:f>
      </x:c>
      <x:c r="Q59" s="120" t="str">
        <x:f>IF(A59="","",IFERROR(VLOOKUP(A59,'Dues &amp; Consent'!$A$6:$V$205,20,FALSE),"REVIEW"))</x:f>
      </x:c>
      <x:c r="R59" s="119" t="str">
        <x:f>IF(A59="","",IFERROR(VLOOKUP(A59,'Attendance'!$A$6:$O$205,14,FALSE),0))</x:f>
      </x:c>
      <x:c r="S59" s="126"/>
      <x:c r="T59" s="123"/>
      <x:c r="U59" s="125"/>
    </x:row>
    <x:row r="60">
      <x:c r="A60" s="122"/>
      <x:c r="B60" s="123"/>
      <x:c r="C60" s="123"/>
      <x:c r="D60" s="123"/>
      <x:c r="E60" s="123"/>
      <x:c r="F60" s="123"/>
      <x:c r="G60" s="123"/>
      <x:c r="H60" s="123"/>
      <x:c r="I60" s="123"/>
      <x:c r="J60" s="124"/>
      <x:c r="K60" s="124"/>
      <x:c r="L60" s="123"/>
      <x:c r="M60" s="123"/>
      <x:c r="N60" s="125"/>
      <x:c r="O60" s="119" t="str">
        <x:f>IF(A60="","",IFERROR(VLOOKUP(A60,'P31 Journey'!$A$6:$T$205,18,FALSE),0))</x:f>
      </x:c>
      <x:c r="P60" s="120" t="str">
        <x:f>IF(A60="","",IFERROR(VLOOKUP(A60,'Dues &amp; Consent'!$A$6:$V$205,12,FALSE),"REVIEW"))</x:f>
      </x:c>
      <x:c r="Q60" s="120" t="str">
        <x:f>IF(A60="","",IFERROR(VLOOKUP(A60,'Dues &amp; Consent'!$A$6:$V$205,20,FALSE),"REVIEW"))</x:f>
      </x:c>
      <x:c r="R60" s="119" t="str">
        <x:f>IF(A60="","",IFERROR(VLOOKUP(A60,'Attendance'!$A$6:$O$205,14,FALSE),0))</x:f>
      </x:c>
      <x:c r="S60" s="126"/>
      <x:c r="T60" s="123"/>
      <x:c r="U60" s="125"/>
    </x:row>
    <x:row r="61">
      <x:c r="A61" s="122"/>
      <x:c r="B61" s="123"/>
      <x:c r="C61" s="123"/>
      <x:c r="D61" s="123"/>
      <x:c r="E61" s="123"/>
      <x:c r="F61" s="123"/>
      <x:c r="G61" s="123"/>
      <x:c r="H61" s="123"/>
      <x:c r="I61" s="123"/>
      <x:c r="J61" s="124"/>
      <x:c r="K61" s="124"/>
      <x:c r="L61" s="123"/>
      <x:c r="M61" s="123"/>
      <x:c r="N61" s="125"/>
      <x:c r="O61" s="119" t="str">
        <x:f>IF(A61="","",IFERROR(VLOOKUP(A61,'P31 Journey'!$A$6:$T$205,18,FALSE),0))</x:f>
      </x:c>
      <x:c r="P61" s="120" t="str">
        <x:f>IF(A61="","",IFERROR(VLOOKUP(A61,'Dues &amp; Consent'!$A$6:$V$205,12,FALSE),"REVIEW"))</x:f>
      </x:c>
      <x:c r="Q61" s="120" t="str">
        <x:f>IF(A61="","",IFERROR(VLOOKUP(A61,'Dues &amp; Consent'!$A$6:$V$205,20,FALSE),"REVIEW"))</x:f>
      </x:c>
      <x:c r="R61" s="119" t="str">
        <x:f>IF(A61="","",IFERROR(VLOOKUP(A61,'Attendance'!$A$6:$O$205,14,FALSE),0))</x:f>
      </x:c>
      <x:c r="S61" s="126"/>
      <x:c r="T61" s="123"/>
      <x:c r="U61" s="125"/>
    </x:row>
    <x:row r="62">
      <x:c r="A62" s="122"/>
      <x:c r="B62" s="123"/>
      <x:c r="C62" s="123"/>
      <x:c r="D62" s="123"/>
      <x:c r="E62" s="123"/>
      <x:c r="F62" s="123"/>
      <x:c r="G62" s="123"/>
      <x:c r="H62" s="123"/>
      <x:c r="I62" s="123"/>
      <x:c r="J62" s="124"/>
      <x:c r="K62" s="124"/>
      <x:c r="L62" s="123"/>
      <x:c r="M62" s="123"/>
      <x:c r="N62" s="125"/>
      <x:c r="O62" s="119" t="str">
        <x:f>IF(A62="","",IFERROR(VLOOKUP(A62,'P31 Journey'!$A$6:$T$205,18,FALSE),0))</x:f>
      </x:c>
      <x:c r="P62" s="120" t="str">
        <x:f>IF(A62="","",IFERROR(VLOOKUP(A62,'Dues &amp; Consent'!$A$6:$V$205,12,FALSE),"REVIEW"))</x:f>
      </x:c>
      <x:c r="Q62" s="120" t="str">
        <x:f>IF(A62="","",IFERROR(VLOOKUP(A62,'Dues &amp; Consent'!$A$6:$V$205,20,FALSE),"REVIEW"))</x:f>
      </x:c>
      <x:c r="R62" s="119" t="str">
        <x:f>IF(A62="","",IFERROR(VLOOKUP(A62,'Attendance'!$A$6:$O$205,14,FALSE),0))</x:f>
      </x:c>
      <x:c r="S62" s="126"/>
      <x:c r="T62" s="123"/>
      <x:c r="U62" s="125"/>
    </x:row>
    <x:row r="63">
      <x:c r="A63" s="122"/>
      <x:c r="B63" s="123"/>
      <x:c r="C63" s="123"/>
      <x:c r="D63" s="123"/>
      <x:c r="E63" s="123"/>
      <x:c r="F63" s="123"/>
      <x:c r="G63" s="123"/>
      <x:c r="H63" s="123"/>
      <x:c r="I63" s="123"/>
      <x:c r="J63" s="124"/>
      <x:c r="K63" s="124"/>
      <x:c r="L63" s="123"/>
      <x:c r="M63" s="123"/>
      <x:c r="N63" s="125"/>
      <x:c r="O63" s="119" t="str">
        <x:f>IF(A63="","",IFERROR(VLOOKUP(A63,'P31 Journey'!$A$6:$T$205,18,FALSE),0))</x:f>
      </x:c>
      <x:c r="P63" s="120" t="str">
        <x:f>IF(A63="","",IFERROR(VLOOKUP(A63,'Dues &amp; Consent'!$A$6:$V$205,12,FALSE),"REVIEW"))</x:f>
      </x:c>
      <x:c r="Q63" s="120" t="str">
        <x:f>IF(A63="","",IFERROR(VLOOKUP(A63,'Dues &amp; Consent'!$A$6:$V$205,20,FALSE),"REVIEW"))</x:f>
      </x:c>
      <x:c r="R63" s="119" t="str">
        <x:f>IF(A63="","",IFERROR(VLOOKUP(A63,'Attendance'!$A$6:$O$205,14,FALSE),0))</x:f>
      </x:c>
      <x:c r="S63" s="126"/>
      <x:c r="T63" s="123"/>
      <x:c r="U63" s="125"/>
    </x:row>
    <x:row r="64">
      <x:c r="A64" s="122"/>
      <x:c r="B64" s="123"/>
      <x:c r="C64" s="123"/>
      <x:c r="D64" s="123"/>
      <x:c r="E64" s="123"/>
      <x:c r="F64" s="123"/>
      <x:c r="G64" s="123"/>
      <x:c r="H64" s="123"/>
      <x:c r="I64" s="123"/>
      <x:c r="J64" s="124"/>
      <x:c r="K64" s="124"/>
      <x:c r="L64" s="123"/>
      <x:c r="M64" s="123"/>
      <x:c r="N64" s="125"/>
      <x:c r="O64" s="119" t="str">
        <x:f>IF(A64="","",IFERROR(VLOOKUP(A64,'P31 Journey'!$A$6:$T$205,18,FALSE),0))</x:f>
      </x:c>
      <x:c r="P64" s="120" t="str">
        <x:f>IF(A64="","",IFERROR(VLOOKUP(A64,'Dues &amp; Consent'!$A$6:$V$205,12,FALSE),"REVIEW"))</x:f>
      </x:c>
      <x:c r="Q64" s="120" t="str">
        <x:f>IF(A64="","",IFERROR(VLOOKUP(A64,'Dues &amp; Consent'!$A$6:$V$205,20,FALSE),"REVIEW"))</x:f>
      </x:c>
      <x:c r="R64" s="119" t="str">
        <x:f>IF(A64="","",IFERROR(VLOOKUP(A64,'Attendance'!$A$6:$O$205,14,FALSE),0))</x:f>
      </x:c>
      <x:c r="S64" s="126"/>
      <x:c r="T64" s="123"/>
      <x:c r="U64" s="125"/>
    </x:row>
    <x:row r="65">
      <x:c r="A65" s="122"/>
      <x:c r="B65" s="123"/>
      <x:c r="C65" s="123"/>
      <x:c r="D65" s="123"/>
      <x:c r="E65" s="123"/>
      <x:c r="F65" s="123"/>
      <x:c r="G65" s="123"/>
      <x:c r="H65" s="123"/>
      <x:c r="I65" s="123"/>
      <x:c r="J65" s="124"/>
      <x:c r="K65" s="124"/>
      <x:c r="L65" s="123"/>
      <x:c r="M65" s="123"/>
      <x:c r="N65" s="125"/>
      <x:c r="O65" s="119" t="str">
        <x:f>IF(A65="","",IFERROR(VLOOKUP(A65,'P31 Journey'!$A$6:$T$205,18,FALSE),0))</x:f>
      </x:c>
      <x:c r="P65" s="120" t="str">
        <x:f>IF(A65="","",IFERROR(VLOOKUP(A65,'Dues &amp; Consent'!$A$6:$V$205,12,FALSE),"REVIEW"))</x:f>
      </x:c>
      <x:c r="Q65" s="120" t="str">
        <x:f>IF(A65="","",IFERROR(VLOOKUP(A65,'Dues &amp; Consent'!$A$6:$V$205,20,FALSE),"REVIEW"))</x:f>
      </x:c>
      <x:c r="R65" s="119" t="str">
        <x:f>IF(A65="","",IFERROR(VLOOKUP(A65,'Attendance'!$A$6:$O$205,14,FALSE),0))</x:f>
      </x:c>
      <x:c r="S65" s="126"/>
      <x:c r="T65" s="123"/>
      <x:c r="U65" s="125"/>
    </x:row>
    <x:row r="66">
      <x:c r="A66" s="122"/>
      <x:c r="B66" s="123"/>
      <x:c r="C66" s="123"/>
      <x:c r="D66" s="123"/>
      <x:c r="E66" s="123"/>
      <x:c r="F66" s="123"/>
      <x:c r="G66" s="123"/>
      <x:c r="H66" s="123"/>
      <x:c r="I66" s="123"/>
      <x:c r="J66" s="124"/>
      <x:c r="K66" s="124"/>
      <x:c r="L66" s="123"/>
      <x:c r="M66" s="123"/>
      <x:c r="N66" s="125"/>
      <x:c r="O66" s="119" t="str">
        <x:f>IF(A66="","",IFERROR(VLOOKUP(A66,'P31 Journey'!$A$6:$T$205,18,FALSE),0))</x:f>
      </x:c>
      <x:c r="P66" s="120" t="str">
        <x:f>IF(A66="","",IFERROR(VLOOKUP(A66,'Dues &amp; Consent'!$A$6:$V$205,12,FALSE),"REVIEW"))</x:f>
      </x:c>
      <x:c r="Q66" s="120" t="str">
        <x:f>IF(A66="","",IFERROR(VLOOKUP(A66,'Dues &amp; Consent'!$A$6:$V$205,20,FALSE),"REVIEW"))</x:f>
      </x:c>
      <x:c r="R66" s="119" t="str">
        <x:f>IF(A66="","",IFERROR(VLOOKUP(A66,'Attendance'!$A$6:$O$205,14,FALSE),0))</x:f>
      </x:c>
      <x:c r="S66" s="126"/>
      <x:c r="T66" s="123"/>
      <x:c r="U66" s="125"/>
    </x:row>
    <x:row r="67">
      <x:c r="A67" s="122"/>
      <x:c r="B67" s="123"/>
      <x:c r="C67" s="123"/>
      <x:c r="D67" s="123"/>
      <x:c r="E67" s="123"/>
      <x:c r="F67" s="123"/>
      <x:c r="G67" s="123"/>
      <x:c r="H67" s="123"/>
      <x:c r="I67" s="123"/>
      <x:c r="J67" s="124"/>
      <x:c r="K67" s="124"/>
      <x:c r="L67" s="123"/>
      <x:c r="M67" s="123"/>
      <x:c r="N67" s="125"/>
      <x:c r="O67" s="119" t="str">
        <x:f>IF(A67="","",IFERROR(VLOOKUP(A67,'P31 Journey'!$A$6:$T$205,18,FALSE),0))</x:f>
      </x:c>
      <x:c r="P67" s="120" t="str">
        <x:f>IF(A67="","",IFERROR(VLOOKUP(A67,'Dues &amp; Consent'!$A$6:$V$205,12,FALSE),"REVIEW"))</x:f>
      </x:c>
      <x:c r="Q67" s="120" t="str">
        <x:f>IF(A67="","",IFERROR(VLOOKUP(A67,'Dues &amp; Consent'!$A$6:$V$205,20,FALSE),"REVIEW"))</x:f>
      </x:c>
      <x:c r="R67" s="119" t="str">
        <x:f>IF(A67="","",IFERROR(VLOOKUP(A67,'Attendance'!$A$6:$O$205,14,FALSE),0))</x:f>
      </x:c>
      <x:c r="S67" s="126"/>
      <x:c r="T67" s="123"/>
      <x:c r="U67" s="125"/>
    </x:row>
    <x:row r="68">
      <x:c r="A68" s="122"/>
      <x:c r="B68" s="123"/>
      <x:c r="C68" s="123"/>
      <x:c r="D68" s="123"/>
      <x:c r="E68" s="123"/>
      <x:c r="F68" s="123"/>
      <x:c r="G68" s="123"/>
      <x:c r="H68" s="123"/>
      <x:c r="I68" s="123"/>
      <x:c r="J68" s="124"/>
      <x:c r="K68" s="124"/>
      <x:c r="L68" s="123"/>
      <x:c r="M68" s="123"/>
      <x:c r="N68" s="125"/>
      <x:c r="O68" s="119" t="str">
        <x:f>IF(A68="","",IFERROR(VLOOKUP(A68,'P31 Journey'!$A$6:$T$205,18,FALSE),0))</x:f>
      </x:c>
      <x:c r="P68" s="120" t="str">
        <x:f>IF(A68="","",IFERROR(VLOOKUP(A68,'Dues &amp; Consent'!$A$6:$V$205,12,FALSE),"REVIEW"))</x:f>
      </x:c>
      <x:c r="Q68" s="120" t="str">
        <x:f>IF(A68="","",IFERROR(VLOOKUP(A68,'Dues &amp; Consent'!$A$6:$V$205,20,FALSE),"REVIEW"))</x:f>
      </x:c>
      <x:c r="R68" s="119" t="str">
        <x:f>IF(A68="","",IFERROR(VLOOKUP(A68,'Attendance'!$A$6:$O$205,14,FALSE),0))</x:f>
      </x:c>
      <x:c r="S68" s="126"/>
      <x:c r="T68" s="123"/>
      <x:c r="U68" s="125"/>
    </x:row>
    <x:row r="69">
      <x:c r="A69" s="122"/>
      <x:c r="B69" s="123"/>
      <x:c r="C69" s="123"/>
      <x:c r="D69" s="123"/>
      <x:c r="E69" s="123"/>
      <x:c r="F69" s="123"/>
      <x:c r="G69" s="123"/>
      <x:c r="H69" s="123"/>
      <x:c r="I69" s="123"/>
      <x:c r="J69" s="124"/>
      <x:c r="K69" s="124"/>
      <x:c r="L69" s="123"/>
      <x:c r="M69" s="123"/>
      <x:c r="N69" s="125"/>
      <x:c r="O69" s="119" t="str">
        <x:f>IF(A69="","",IFERROR(VLOOKUP(A69,'P31 Journey'!$A$6:$T$205,18,FALSE),0))</x:f>
      </x:c>
      <x:c r="P69" s="120" t="str">
        <x:f>IF(A69="","",IFERROR(VLOOKUP(A69,'Dues &amp; Consent'!$A$6:$V$205,12,FALSE),"REVIEW"))</x:f>
      </x:c>
      <x:c r="Q69" s="120" t="str">
        <x:f>IF(A69="","",IFERROR(VLOOKUP(A69,'Dues &amp; Consent'!$A$6:$V$205,20,FALSE),"REVIEW"))</x:f>
      </x:c>
      <x:c r="R69" s="119" t="str">
        <x:f>IF(A69="","",IFERROR(VLOOKUP(A69,'Attendance'!$A$6:$O$205,14,FALSE),0))</x:f>
      </x:c>
      <x:c r="S69" s="126"/>
      <x:c r="T69" s="123"/>
      <x:c r="U69" s="125"/>
    </x:row>
    <x:row r="70">
      <x:c r="A70" s="122"/>
      <x:c r="B70" s="123"/>
      <x:c r="C70" s="123"/>
      <x:c r="D70" s="123"/>
      <x:c r="E70" s="123"/>
      <x:c r="F70" s="123"/>
      <x:c r="G70" s="123"/>
      <x:c r="H70" s="123"/>
      <x:c r="I70" s="123"/>
      <x:c r="J70" s="124"/>
      <x:c r="K70" s="124"/>
      <x:c r="L70" s="123"/>
      <x:c r="M70" s="123"/>
      <x:c r="N70" s="125"/>
      <x:c r="O70" s="119" t="str">
        <x:f>IF(A70="","",IFERROR(VLOOKUP(A70,'P31 Journey'!$A$6:$T$205,18,FALSE),0))</x:f>
      </x:c>
      <x:c r="P70" s="120" t="str">
        <x:f>IF(A70="","",IFERROR(VLOOKUP(A70,'Dues &amp; Consent'!$A$6:$V$205,12,FALSE),"REVIEW"))</x:f>
      </x:c>
      <x:c r="Q70" s="120" t="str">
        <x:f>IF(A70="","",IFERROR(VLOOKUP(A70,'Dues &amp; Consent'!$A$6:$V$205,20,FALSE),"REVIEW"))</x:f>
      </x:c>
      <x:c r="R70" s="119" t="str">
        <x:f>IF(A70="","",IFERROR(VLOOKUP(A70,'Attendance'!$A$6:$O$205,14,FALSE),0))</x:f>
      </x:c>
      <x:c r="S70" s="126"/>
      <x:c r="T70" s="123"/>
      <x:c r="U70" s="125"/>
    </x:row>
    <x:row r="71">
      <x:c r="A71" s="122"/>
      <x:c r="B71" s="123"/>
      <x:c r="C71" s="123"/>
      <x:c r="D71" s="123"/>
      <x:c r="E71" s="123"/>
      <x:c r="F71" s="123"/>
      <x:c r="G71" s="123"/>
      <x:c r="H71" s="123"/>
      <x:c r="I71" s="123"/>
      <x:c r="J71" s="124"/>
      <x:c r="K71" s="124"/>
      <x:c r="L71" s="123"/>
      <x:c r="M71" s="123"/>
      <x:c r="N71" s="125"/>
      <x:c r="O71" s="119" t="str">
        <x:f>IF(A71="","",IFERROR(VLOOKUP(A71,'P31 Journey'!$A$6:$T$205,18,FALSE),0))</x:f>
      </x:c>
      <x:c r="P71" s="120" t="str">
        <x:f>IF(A71="","",IFERROR(VLOOKUP(A71,'Dues &amp; Consent'!$A$6:$V$205,12,FALSE),"REVIEW"))</x:f>
      </x:c>
      <x:c r="Q71" s="120" t="str">
        <x:f>IF(A71="","",IFERROR(VLOOKUP(A71,'Dues &amp; Consent'!$A$6:$V$205,20,FALSE),"REVIEW"))</x:f>
      </x:c>
      <x:c r="R71" s="119" t="str">
        <x:f>IF(A71="","",IFERROR(VLOOKUP(A71,'Attendance'!$A$6:$O$205,14,FALSE),0))</x:f>
      </x:c>
      <x:c r="S71" s="126"/>
      <x:c r="T71" s="123"/>
      <x:c r="U71" s="125"/>
    </x:row>
    <x:row r="72">
      <x:c r="A72" s="122"/>
      <x:c r="B72" s="123"/>
      <x:c r="C72" s="123"/>
      <x:c r="D72" s="123"/>
      <x:c r="E72" s="123"/>
      <x:c r="F72" s="123"/>
      <x:c r="G72" s="123"/>
      <x:c r="H72" s="123"/>
      <x:c r="I72" s="123"/>
      <x:c r="J72" s="124"/>
      <x:c r="K72" s="124"/>
      <x:c r="L72" s="123"/>
      <x:c r="M72" s="123"/>
      <x:c r="N72" s="125"/>
      <x:c r="O72" s="119" t="str">
        <x:f>IF(A72="","",IFERROR(VLOOKUP(A72,'P31 Journey'!$A$6:$T$205,18,FALSE),0))</x:f>
      </x:c>
      <x:c r="P72" s="120" t="str">
        <x:f>IF(A72="","",IFERROR(VLOOKUP(A72,'Dues &amp; Consent'!$A$6:$V$205,12,FALSE),"REVIEW"))</x:f>
      </x:c>
      <x:c r="Q72" s="120" t="str">
        <x:f>IF(A72="","",IFERROR(VLOOKUP(A72,'Dues &amp; Consent'!$A$6:$V$205,20,FALSE),"REVIEW"))</x:f>
      </x:c>
      <x:c r="R72" s="119" t="str">
        <x:f>IF(A72="","",IFERROR(VLOOKUP(A72,'Attendance'!$A$6:$O$205,14,FALSE),0))</x:f>
      </x:c>
      <x:c r="S72" s="126"/>
      <x:c r="T72" s="123"/>
      <x:c r="U72" s="125"/>
    </x:row>
    <x:row r="73">
      <x:c r="A73" s="122"/>
      <x:c r="B73" s="123"/>
      <x:c r="C73" s="123"/>
      <x:c r="D73" s="123"/>
      <x:c r="E73" s="123"/>
      <x:c r="F73" s="123"/>
      <x:c r="G73" s="123"/>
      <x:c r="H73" s="123"/>
      <x:c r="I73" s="123"/>
      <x:c r="J73" s="124"/>
      <x:c r="K73" s="124"/>
      <x:c r="L73" s="123"/>
      <x:c r="M73" s="123"/>
      <x:c r="N73" s="125"/>
      <x:c r="O73" s="119" t="str">
        <x:f>IF(A73="","",IFERROR(VLOOKUP(A73,'P31 Journey'!$A$6:$T$205,18,FALSE),0))</x:f>
      </x:c>
      <x:c r="P73" s="120" t="str">
        <x:f>IF(A73="","",IFERROR(VLOOKUP(A73,'Dues &amp; Consent'!$A$6:$V$205,12,FALSE),"REVIEW"))</x:f>
      </x:c>
      <x:c r="Q73" s="120" t="str">
        <x:f>IF(A73="","",IFERROR(VLOOKUP(A73,'Dues &amp; Consent'!$A$6:$V$205,20,FALSE),"REVIEW"))</x:f>
      </x:c>
      <x:c r="R73" s="119" t="str">
        <x:f>IF(A73="","",IFERROR(VLOOKUP(A73,'Attendance'!$A$6:$O$205,14,FALSE),0))</x:f>
      </x:c>
      <x:c r="S73" s="126"/>
      <x:c r="T73" s="123"/>
      <x:c r="U73" s="125"/>
    </x:row>
    <x:row r="74">
      <x:c r="A74" s="122"/>
      <x:c r="B74" s="123"/>
      <x:c r="C74" s="123"/>
      <x:c r="D74" s="123"/>
      <x:c r="E74" s="123"/>
      <x:c r="F74" s="123"/>
      <x:c r="G74" s="123"/>
      <x:c r="H74" s="123"/>
      <x:c r="I74" s="123"/>
      <x:c r="J74" s="124"/>
      <x:c r="K74" s="124"/>
      <x:c r="L74" s="123"/>
      <x:c r="M74" s="123"/>
      <x:c r="N74" s="125"/>
      <x:c r="O74" s="119" t="str">
        <x:f>IF(A74="","",IFERROR(VLOOKUP(A74,'P31 Journey'!$A$6:$T$205,18,FALSE),0))</x:f>
      </x:c>
      <x:c r="P74" s="120" t="str">
        <x:f>IF(A74="","",IFERROR(VLOOKUP(A74,'Dues &amp; Consent'!$A$6:$V$205,12,FALSE),"REVIEW"))</x:f>
      </x:c>
      <x:c r="Q74" s="120" t="str">
        <x:f>IF(A74="","",IFERROR(VLOOKUP(A74,'Dues &amp; Consent'!$A$6:$V$205,20,FALSE),"REVIEW"))</x:f>
      </x:c>
      <x:c r="R74" s="119" t="str">
        <x:f>IF(A74="","",IFERROR(VLOOKUP(A74,'Attendance'!$A$6:$O$205,14,FALSE),0))</x:f>
      </x:c>
      <x:c r="S74" s="126"/>
      <x:c r="T74" s="123"/>
      <x:c r="U74" s="125"/>
    </x:row>
    <x:row r="75">
      <x:c r="A75" s="122"/>
      <x:c r="B75" s="123"/>
      <x:c r="C75" s="123"/>
      <x:c r="D75" s="123"/>
      <x:c r="E75" s="123"/>
      <x:c r="F75" s="123"/>
      <x:c r="G75" s="123"/>
      <x:c r="H75" s="123"/>
      <x:c r="I75" s="123"/>
      <x:c r="J75" s="124"/>
      <x:c r="K75" s="124"/>
      <x:c r="L75" s="123"/>
      <x:c r="M75" s="123"/>
      <x:c r="N75" s="125"/>
      <x:c r="O75" s="119" t="str">
        <x:f>IF(A75="","",IFERROR(VLOOKUP(A75,'P31 Journey'!$A$6:$T$205,18,FALSE),0))</x:f>
      </x:c>
      <x:c r="P75" s="120" t="str">
        <x:f>IF(A75="","",IFERROR(VLOOKUP(A75,'Dues &amp; Consent'!$A$6:$V$205,12,FALSE),"REVIEW"))</x:f>
      </x:c>
      <x:c r="Q75" s="120" t="str">
        <x:f>IF(A75="","",IFERROR(VLOOKUP(A75,'Dues &amp; Consent'!$A$6:$V$205,20,FALSE),"REVIEW"))</x:f>
      </x:c>
      <x:c r="R75" s="119" t="str">
        <x:f>IF(A75="","",IFERROR(VLOOKUP(A75,'Attendance'!$A$6:$O$205,14,FALSE),0))</x:f>
      </x:c>
      <x:c r="S75" s="126"/>
      <x:c r="T75" s="123"/>
      <x:c r="U75" s="125"/>
    </x:row>
    <x:row r="76">
      <x:c r="A76" s="122"/>
      <x:c r="B76" s="123"/>
      <x:c r="C76" s="123"/>
      <x:c r="D76" s="123"/>
      <x:c r="E76" s="123"/>
      <x:c r="F76" s="123"/>
      <x:c r="G76" s="123"/>
      <x:c r="H76" s="123"/>
      <x:c r="I76" s="123"/>
      <x:c r="J76" s="124"/>
      <x:c r="K76" s="124"/>
      <x:c r="L76" s="123"/>
      <x:c r="M76" s="123"/>
      <x:c r="N76" s="125"/>
      <x:c r="O76" s="119" t="str">
        <x:f>IF(A76="","",IFERROR(VLOOKUP(A76,'P31 Journey'!$A$6:$T$205,18,FALSE),0))</x:f>
      </x:c>
      <x:c r="P76" s="120" t="str">
        <x:f>IF(A76="","",IFERROR(VLOOKUP(A76,'Dues &amp; Consent'!$A$6:$V$205,12,FALSE),"REVIEW"))</x:f>
      </x:c>
      <x:c r="Q76" s="120" t="str">
        <x:f>IF(A76="","",IFERROR(VLOOKUP(A76,'Dues &amp; Consent'!$A$6:$V$205,20,FALSE),"REVIEW"))</x:f>
      </x:c>
      <x:c r="R76" s="119" t="str">
        <x:f>IF(A76="","",IFERROR(VLOOKUP(A76,'Attendance'!$A$6:$O$205,14,FALSE),0))</x:f>
      </x:c>
      <x:c r="S76" s="126"/>
      <x:c r="T76" s="123"/>
      <x:c r="U76" s="125"/>
    </x:row>
    <x:row r="77">
      <x:c r="A77" s="122"/>
      <x:c r="B77" s="123"/>
      <x:c r="C77" s="123"/>
      <x:c r="D77" s="123"/>
      <x:c r="E77" s="123"/>
      <x:c r="F77" s="123"/>
      <x:c r="G77" s="123"/>
      <x:c r="H77" s="123"/>
      <x:c r="I77" s="123"/>
      <x:c r="J77" s="124"/>
      <x:c r="K77" s="124"/>
      <x:c r="L77" s="123"/>
      <x:c r="M77" s="123"/>
      <x:c r="N77" s="125"/>
      <x:c r="O77" s="119" t="str">
        <x:f>IF(A77="","",IFERROR(VLOOKUP(A77,'P31 Journey'!$A$6:$T$205,18,FALSE),0))</x:f>
      </x:c>
      <x:c r="P77" s="120" t="str">
        <x:f>IF(A77="","",IFERROR(VLOOKUP(A77,'Dues &amp; Consent'!$A$6:$V$205,12,FALSE),"REVIEW"))</x:f>
      </x:c>
      <x:c r="Q77" s="120" t="str">
        <x:f>IF(A77="","",IFERROR(VLOOKUP(A77,'Dues &amp; Consent'!$A$6:$V$205,20,FALSE),"REVIEW"))</x:f>
      </x:c>
      <x:c r="R77" s="119" t="str">
        <x:f>IF(A77="","",IFERROR(VLOOKUP(A77,'Attendance'!$A$6:$O$205,14,FALSE),0))</x:f>
      </x:c>
      <x:c r="S77" s="126"/>
      <x:c r="T77" s="123"/>
      <x:c r="U77" s="125"/>
    </x:row>
    <x:row r="78">
      <x:c r="A78" s="122"/>
      <x:c r="B78" s="123"/>
      <x:c r="C78" s="123"/>
      <x:c r="D78" s="123"/>
      <x:c r="E78" s="123"/>
      <x:c r="F78" s="123"/>
      <x:c r="G78" s="123"/>
      <x:c r="H78" s="123"/>
      <x:c r="I78" s="123"/>
      <x:c r="J78" s="124"/>
      <x:c r="K78" s="124"/>
      <x:c r="L78" s="123"/>
      <x:c r="M78" s="123"/>
      <x:c r="N78" s="125"/>
      <x:c r="O78" s="119" t="str">
        <x:f>IF(A78="","",IFERROR(VLOOKUP(A78,'P31 Journey'!$A$6:$T$205,18,FALSE),0))</x:f>
      </x:c>
      <x:c r="P78" s="120" t="str">
        <x:f>IF(A78="","",IFERROR(VLOOKUP(A78,'Dues &amp; Consent'!$A$6:$V$205,12,FALSE),"REVIEW"))</x:f>
      </x:c>
      <x:c r="Q78" s="120" t="str">
        <x:f>IF(A78="","",IFERROR(VLOOKUP(A78,'Dues &amp; Consent'!$A$6:$V$205,20,FALSE),"REVIEW"))</x:f>
      </x:c>
      <x:c r="R78" s="119" t="str">
        <x:f>IF(A78="","",IFERROR(VLOOKUP(A78,'Attendance'!$A$6:$O$205,14,FALSE),0))</x:f>
      </x:c>
      <x:c r="S78" s="126"/>
      <x:c r="T78" s="123"/>
      <x:c r="U78" s="125"/>
    </x:row>
    <x:row r="79">
      <x:c r="A79" s="122"/>
      <x:c r="B79" s="123"/>
      <x:c r="C79" s="123"/>
      <x:c r="D79" s="123"/>
      <x:c r="E79" s="123"/>
      <x:c r="F79" s="123"/>
      <x:c r="G79" s="123"/>
      <x:c r="H79" s="123"/>
      <x:c r="I79" s="123"/>
      <x:c r="J79" s="124"/>
      <x:c r="K79" s="124"/>
      <x:c r="L79" s="123"/>
      <x:c r="M79" s="123"/>
      <x:c r="N79" s="125"/>
      <x:c r="O79" s="119" t="str">
        <x:f>IF(A79="","",IFERROR(VLOOKUP(A79,'P31 Journey'!$A$6:$T$205,18,FALSE),0))</x:f>
      </x:c>
      <x:c r="P79" s="120" t="str">
        <x:f>IF(A79="","",IFERROR(VLOOKUP(A79,'Dues &amp; Consent'!$A$6:$V$205,12,FALSE),"REVIEW"))</x:f>
      </x:c>
      <x:c r="Q79" s="120" t="str">
        <x:f>IF(A79="","",IFERROR(VLOOKUP(A79,'Dues &amp; Consent'!$A$6:$V$205,20,FALSE),"REVIEW"))</x:f>
      </x:c>
      <x:c r="R79" s="119" t="str">
        <x:f>IF(A79="","",IFERROR(VLOOKUP(A79,'Attendance'!$A$6:$O$205,14,FALSE),0))</x:f>
      </x:c>
      <x:c r="S79" s="126"/>
      <x:c r="T79" s="123"/>
      <x:c r="U79" s="125"/>
    </x:row>
    <x:row r="80">
      <x:c r="A80" s="122"/>
      <x:c r="B80" s="123"/>
      <x:c r="C80" s="123"/>
      <x:c r="D80" s="123"/>
      <x:c r="E80" s="123"/>
      <x:c r="F80" s="123"/>
      <x:c r="G80" s="123"/>
      <x:c r="H80" s="123"/>
      <x:c r="I80" s="123"/>
      <x:c r="J80" s="124"/>
      <x:c r="K80" s="124"/>
      <x:c r="L80" s="123"/>
      <x:c r="M80" s="123"/>
      <x:c r="N80" s="125"/>
      <x:c r="O80" s="119" t="str">
        <x:f>IF(A80="","",IFERROR(VLOOKUP(A80,'P31 Journey'!$A$6:$T$205,18,FALSE),0))</x:f>
      </x:c>
      <x:c r="P80" s="120" t="str">
        <x:f>IF(A80="","",IFERROR(VLOOKUP(A80,'Dues &amp; Consent'!$A$6:$V$205,12,FALSE),"REVIEW"))</x:f>
      </x:c>
      <x:c r="Q80" s="120" t="str">
        <x:f>IF(A80="","",IFERROR(VLOOKUP(A80,'Dues &amp; Consent'!$A$6:$V$205,20,FALSE),"REVIEW"))</x:f>
      </x:c>
      <x:c r="R80" s="119" t="str">
        <x:f>IF(A80="","",IFERROR(VLOOKUP(A80,'Attendance'!$A$6:$O$205,14,FALSE),0))</x:f>
      </x:c>
      <x:c r="S80" s="126"/>
      <x:c r="T80" s="123"/>
      <x:c r="U80" s="125"/>
    </x:row>
    <x:row r="81">
      <x:c r="A81" s="122"/>
      <x:c r="B81" s="123"/>
      <x:c r="C81" s="123"/>
      <x:c r="D81" s="123"/>
      <x:c r="E81" s="123"/>
      <x:c r="F81" s="123"/>
      <x:c r="G81" s="123"/>
      <x:c r="H81" s="123"/>
      <x:c r="I81" s="123"/>
      <x:c r="J81" s="124"/>
      <x:c r="K81" s="124"/>
      <x:c r="L81" s="123"/>
      <x:c r="M81" s="123"/>
      <x:c r="N81" s="125"/>
      <x:c r="O81" s="119" t="str">
        <x:f>IF(A81="","",IFERROR(VLOOKUP(A81,'P31 Journey'!$A$6:$T$205,18,FALSE),0))</x:f>
      </x:c>
      <x:c r="P81" s="120" t="str">
        <x:f>IF(A81="","",IFERROR(VLOOKUP(A81,'Dues &amp; Consent'!$A$6:$V$205,12,FALSE),"REVIEW"))</x:f>
      </x:c>
      <x:c r="Q81" s="120" t="str">
        <x:f>IF(A81="","",IFERROR(VLOOKUP(A81,'Dues &amp; Consent'!$A$6:$V$205,20,FALSE),"REVIEW"))</x:f>
      </x:c>
      <x:c r="R81" s="119" t="str">
        <x:f>IF(A81="","",IFERROR(VLOOKUP(A81,'Attendance'!$A$6:$O$205,14,FALSE),0))</x:f>
      </x:c>
      <x:c r="S81" s="126"/>
      <x:c r="T81" s="123"/>
      <x:c r="U81" s="125"/>
    </x:row>
    <x:row r="82">
      <x:c r="A82" s="122"/>
      <x:c r="B82" s="123"/>
      <x:c r="C82" s="123"/>
      <x:c r="D82" s="123"/>
      <x:c r="E82" s="123"/>
      <x:c r="F82" s="123"/>
      <x:c r="G82" s="123"/>
      <x:c r="H82" s="123"/>
      <x:c r="I82" s="123"/>
      <x:c r="J82" s="124"/>
      <x:c r="K82" s="124"/>
      <x:c r="L82" s="123"/>
      <x:c r="M82" s="123"/>
      <x:c r="N82" s="125"/>
      <x:c r="O82" s="119" t="str">
        <x:f>IF(A82="","",IFERROR(VLOOKUP(A82,'P31 Journey'!$A$6:$T$205,18,FALSE),0))</x:f>
      </x:c>
      <x:c r="P82" s="120" t="str">
        <x:f>IF(A82="","",IFERROR(VLOOKUP(A82,'Dues &amp; Consent'!$A$6:$V$205,12,FALSE),"REVIEW"))</x:f>
      </x:c>
      <x:c r="Q82" s="120" t="str">
        <x:f>IF(A82="","",IFERROR(VLOOKUP(A82,'Dues &amp; Consent'!$A$6:$V$205,20,FALSE),"REVIEW"))</x:f>
      </x:c>
      <x:c r="R82" s="119" t="str">
        <x:f>IF(A82="","",IFERROR(VLOOKUP(A82,'Attendance'!$A$6:$O$205,14,FALSE),0))</x:f>
      </x:c>
      <x:c r="S82" s="126"/>
      <x:c r="T82" s="123"/>
      <x:c r="U82" s="125"/>
    </x:row>
    <x:row r="83">
      <x:c r="A83" s="122"/>
      <x:c r="B83" s="123"/>
      <x:c r="C83" s="123"/>
      <x:c r="D83" s="123"/>
      <x:c r="E83" s="123"/>
      <x:c r="F83" s="123"/>
      <x:c r="G83" s="123"/>
      <x:c r="H83" s="123"/>
      <x:c r="I83" s="123"/>
      <x:c r="J83" s="124"/>
      <x:c r="K83" s="124"/>
      <x:c r="L83" s="123"/>
      <x:c r="M83" s="123"/>
      <x:c r="N83" s="125"/>
      <x:c r="O83" s="119" t="str">
        <x:f>IF(A83="","",IFERROR(VLOOKUP(A83,'P31 Journey'!$A$6:$T$205,18,FALSE),0))</x:f>
      </x:c>
      <x:c r="P83" s="120" t="str">
        <x:f>IF(A83="","",IFERROR(VLOOKUP(A83,'Dues &amp; Consent'!$A$6:$V$205,12,FALSE),"REVIEW"))</x:f>
      </x:c>
      <x:c r="Q83" s="120" t="str">
        <x:f>IF(A83="","",IFERROR(VLOOKUP(A83,'Dues &amp; Consent'!$A$6:$V$205,20,FALSE),"REVIEW"))</x:f>
      </x:c>
      <x:c r="R83" s="119" t="str">
        <x:f>IF(A83="","",IFERROR(VLOOKUP(A83,'Attendance'!$A$6:$O$205,14,FALSE),0))</x:f>
      </x:c>
      <x:c r="S83" s="126"/>
      <x:c r="T83" s="123"/>
      <x:c r="U83" s="125"/>
    </x:row>
    <x:row r="84">
      <x:c r="A84" s="122"/>
      <x:c r="B84" s="123"/>
      <x:c r="C84" s="123"/>
      <x:c r="D84" s="123"/>
      <x:c r="E84" s="123"/>
      <x:c r="F84" s="123"/>
      <x:c r="G84" s="123"/>
      <x:c r="H84" s="123"/>
      <x:c r="I84" s="123"/>
      <x:c r="J84" s="124"/>
      <x:c r="K84" s="124"/>
      <x:c r="L84" s="123"/>
      <x:c r="M84" s="123"/>
      <x:c r="N84" s="125"/>
      <x:c r="O84" s="119" t="str">
        <x:f>IF(A84="","",IFERROR(VLOOKUP(A84,'P31 Journey'!$A$6:$T$205,18,FALSE),0))</x:f>
      </x:c>
      <x:c r="P84" s="120" t="str">
        <x:f>IF(A84="","",IFERROR(VLOOKUP(A84,'Dues &amp; Consent'!$A$6:$V$205,12,FALSE),"REVIEW"))</x:f>
      </x:c>
      <x:c r="Q84" s="120" t="str">
        <x:f>IF(A84="","",IFERROR(VLOOKUP(A84,'Dues &amp; Consent'!$A$6:$V$205,20,FALSE),"REVIEW"))</x:f>
      </x:c>
      <x:c r="R84" s="119" t="str">
        <x:f>IF(A84="","",IFERROR(VLOOKUP(A84,'Attendance'!$A$6:$O$205,14,FALSE),0))</x:f>
      </x:c>
      <x:c r="S84" s="126"/>
      <x:c r="T84" s="123"/>
      <x:c r="U84" s="125"/>
    </x:row>
    <x:row r="85">
      <x:c r="A85" s="122"/>
      <x:c r="B85" s="123"/>
      <x:c r="C85" s="123"/>
      <x:c r="D85" s="123"/>
      <x:c r="E85" s="123"/>
      <x:c r="F85" s="123"/>
      <x:c r="G85" s="123"/>
      <x:c r="H85" s="123"/>
      <x:c r="I85" s="123"/>
      <x:c r="J85" s="124"/>
      <x:c r="K85" s="124"/>
      <x:c r="L85" s="123"/>
      <x:c r="M85" s="123"/>
      <x:c r="N85" s="125"/>
      <x:c r="O85" s="119" t="str">
        <x:f>IF(A85="","",IFERROR(VLOOKUP(A85,'P31 Journey'!$A$6:$T$205,18,FALSE),0))</x:f>
      </x:c>
      <x:c r="P85" s="120" t="str">
        <x:f>IF(A85="","",IFERROR(VLOOKUP(A85,'Dues &amp; Consent'!$A$6:$V$205,12,FALSE),"REVIEW"))</x:f>
      </x:c>
      <x:c r="Q85" s="120" t="str">
        <x:f>IF(A85="","",IFERROR(VLOOKUP(A85,'Dues &amp; Consent'!$A$6:$V$205,20,FALSE),"REVIEW"))</x:f>
      </x:c>
      <x:c r="R85" s="119" t="str">
        <x:f>IF(A85="","",IFERROR(VLOOKUP(A85,'Attendance'!$A$6:$O$205,14,FALSE),0))</x:f>
      </x:c>
      <x:c r="S85" s="126"/>
      <x:c r="T85" s="123"/>
      <x:c r="U85" s="125"/>
    </x:row>
    <x:row r="86">
      <x:c r="A86" s="122"/>
      <x:c r="B86" s="123"/>
      <x:c r="C86" s="123"/>
      <x:c r="D86" s="123"/>
      <x:c r="E86" s="123"/>
      <x:c r="F86" s="123"/>
      <x:c r="G86" s="123"/>
      <x:c r="H86" s="123"/>
      <x:c r="I86" s="123"/>
      <x:c r="J86" s="124"/>
      <x:c r="K86" s="124"/>
      <x:c r="L86" s="123"/>
      <x:c r="M86" s="123"/>
      <x:c r="N86" s="125"/>
      <x:c r="O86" s="119" t="str">
        <x:f>IF(A86="","",IFERROR(VLOOKUP(A86,'P31 Journey'!$A$6:$T$205,18,FALSE),0))</x:f>
      </x:c>
      <x:c r="P86" s="120" t="str">
        <x:f>IF(A86="","",IFERROR(VLOOKUP(A86,'Dues &amp; Consent'!$A$6:$V$205,12,FALSE),"REVIEW"))</x:f>
      </x:c>
      <x:c r="Q86" s="120" t="str">
        <x:f>IF(A86="","",IFERROR(VLOOKUP(A86,'Dues &amp; Consent'!$A$6:$V$205,20,FALSE),"REVIEW"))</x:f>
      </x:c>
      <x:c r="R86" s="119" t="str">
        <x:f>IF(A86="","",IFERROR(VLOOKUP(A86,'Attendance'!$A$6:$O$205,14,FALSE),0))</x:f>
      </x:c>
      <x:c r="S86" s="126"/>
      <x:c r="T86" s="123"/>
      <x:c r="U86" s="125"/>
    </x:row>
    <x:row r="87">
      <x:c r="A87" s="122"/>
      <x:c r="B87" s="123"/>
      <x:c r="C87" s="123"/>
      <x:c r="D87" s="123"/>
      <x:c r="E87" s="123"/>
      <x:c r="F87" s="123"/>
      <x:c r="G87" s="123"/>
      <x:c r="H87" s="123"/>
      <x:c r="I87" s="123"/>
      <x:c r="J87" s="124"/>
      <x:c r="K87" s="124"/>
      <x:c r="L87" s="123"/>
      <x:c r="M87" s="123"/>
      <x:c r="N87" s="125"/>
      <x:c r="O87" s="119" t="str">
        <x:f>IF(A87="","",IFERROR(VLOOKUP(A87,'P31 Journey'!$A$6:$T$205,18,FALSE),0))</x:f>
      </x:c>
      <x:c r="P87" s="120" t="str">
        <x:f>IF(A87="","",IFERROR(VLOOKUP(A87,'Dues &amp; Consent'!$A$6:$V$205,12,FALSE),"REVIEW"))</x:f>
      </x:c>
      <x:c r="Q87" s="120" t="str">
        <x:f>IF(A87="","",IFERROR(VLOOKUP(A87,'Dues &amp; Consent'!$A$6:$V$205,20,FALSE),"REVIEW"))</x:f>
      </x:c>
      <x:c r="R87" s="119" t="str">
        <x:f>IF(A87="","",IFERROR(VLOOKUP(A87,'Attendance'!$A$6:$O$205,14,FALSE),0))</x:f>
      </x:c>
      <x:c r="S87" s="126"/>
      <x:c r="T87" s="123"/>
      <x:c r="U87" s="125"/>
    </x:row>
    <x:row r="88">
      <x:c r="A88" s="122"/>
      <x:c r="B88" s="123"/>
      <x:c r="C88" s="123"/>
      <x:c r="D88" s="123"/>
      <x:c r="E88" s="123"/>
      <x:c r="F88" s="123"/>
      <x:c r="G88" s="123"/>
      <x:c r="H88" s="123"/>
      <x:c r="I88" s="123"/>
      <x:c r="J88" s="124"/>
      <x:c r="K88" s="124"/>
      <x:c r="L88" s="123"/>
      <x:c r="M88" s="123"/>
      <x:c r="N88" s="125"/>
      <x:c r="O88" s="119" t="str">
        <x:f>IF(A88="","",IFERROR(VLOOKUP(A88,'P31 Journey'!$A$6:$T$205,18,FALSE),0))</x:f>
      </x:c>
      <x:c r="P88" s="120" t="str">
        <x:f>IF(A88="","",IFERROR(VLOOKUP(A88,'Dues &amp; Consent'!$A$6:$V$205,12,FALSE),"REVIEW"))</x:f>
      </x:c>
      <x:c r="Q88" s="120" t="str">
        <x:f>IF(A88="","",IFERROR(VLOOKUP(A88,'Dues &amp; Consent'!$A$6:$V$205,20,FALSE),"REVIEW"))</x:f>
      </x:c>
      <x:c r="R88" s="119" t="str">
        <x:f>IF(A88="","",IFERROR(VLOOKUP(A88,'Attendance'!$A$6:$O$205,14,FALSE),0))</x:f>
      </x:c>
      <x:c r="S88" s="126"/>
      <x:c r="T88" s="123"/>
      <x:c r="U88" s="125"/>
    </x:row>
    <x:row r="89">
      <x:c r="A89" s="122"/>
      <x:c r="B89" s="123"/>
      <x:c r="C89" s="123"/>
      <x:c r="D89" s="123"/>
      <x:c r="E89" s="123"/>
      <x:c r="F89" s="123"/>
      <x:c r="G89" s="123"/>
      <x:c r="H89" s="123"/>
      <x:c r="I89" s="123"/>
      <x:c r="J89" s="124"/>
      <x:c r="K89" s="124"/>
      <x:c r="L89" s="123"/>
      <x:c r="M89" s="123"/>
      <x:c r="N89" s="125"/>
      <x:c r="O89" s="119" t="str">
        <x:f>IF(A89="","",IFERROR(VLOOKUP(A89,'P31 Journey'!$A$6:$T$205,18,FALSE),0))</x:f>
      </x:c>
      <x:c r="P89" s="120" t="str">
        <x:f>IF(A89="","",IFERROR(VLOOKUP(A89,'Dues &amp; Consent'!$A$6:$V$205,12,FALSE),"REVIEW"))</x:f>
      </x:c>
      <x:c r="Q89" s="120" t="str">
        <x:f>IF(A89="","",IFERROR(VLOOKUP(A89,'Dues &amp; Consent'!$A$6:$V$205,20,FALSE),"REVIEW"))</x:f>
      </x:c>
      <x:c r="R89" s="119" t="str">
        <x:f>IF(A89="","",IFERROR(VLOOKUP(A89,'Attendance'!$A$6:$O$205,14,FALSE),0))</x:f>
      </x:c>
      <x:c r="S89" s="126"/>
      <x:c r="T89" s="123"/>
      <x:c r="U89" s="125"/>
    </x:row>
    <x:row r="90">
      <x:c r="A90" s="122"/>
      <x:c r="B90" s="123"/>
      <x:c r="C90" s="123"/>
      <x:c r="D90" s="123"/>
      <x:c r="E90" s="123"/>
      <x:c r="F90" s="123"/>
      <x:c r="G90" s="123"/>
      <x:c r="H90" s="123"/>
      <x:c r="I90" s="123"/>
      <x:c r="J90" s="124"/>
      <x:c r="K90" s="124"/>
      <x:c r="L90" s="123"/>
      <x:c r="M90" s="123"/>
      <x:c r="N90" s="125"/>
      <x:c r="O90" s="119" t="str">
        <x:f>IF(A90="","",IFERROR(VLOOKUP(A90,'P31 Journey'!$A$6:$T$205,18,FALSE),0))</x:f>
      </x:c>
      <x:c r="P90" s="120" t="str">
        <x:f>IF(A90="","",IFERROR(VLOOKUP(A90,'Dues &amp; Consent'!$A$6:$V$205,12,FALSE),"REVIEW"))</x:f>
      </x:c>
      <x:c r="Q90" s="120" t="str">
        <x:f>IF(A90="","",IFERROR(VLOOKUP(A90,'Dues &amp; Consent'!$A$6:$V$205,20,FALSE),"REVIEW"))</x:f>
      </x:c>
      <x:c r="R90" s="119" t="str">
        <x:f>IF(A90="","",IFERROR(VLOOKUP(A90,'Attendance'!$A$6:$O$205,14,FALSE),0))</x:f>
      </x:c>
      <x:c r="S90" s="126"/>
      <x:c r="T90" s="123"/>
      <x:c r="U90" s="125"/>
    </x:row>
    <x:row r="91">
      <x:c r="A91" s="122"/>
      <x:c r="B91" s="123"/>
      <x:c r="C91" s="123"/>
      <x:c r="D91" s="123"/>
      <x:c r="E91" s="123"/>
      <x:c r="F91" s="123"/>
      <x:c r="G91" s="123"/>
      <x:c r="H91" s="123"/>
      <x:c r="I91" s="123"/>
      <x:c r="J91" s="124"/>
      <x:c r="K91" s="124"/>
      <x:c r="L91" s="123"/>
      <x:c r="M91" s="123"/>
      <x:c r="N91" s="125"/>
      <x:c r="O91" s="119" t="str">
        <x:f>IF(A91="","",IFERROR(VLOOKUP(A91,'P31 Journey'!$A$6:$T$205,18,FALSE),0))</x:f>
      </x:c>
      <x:c r="P91" s="120" t="str">
        <x:f>IF(A91="","",IFERROR(VLOOKUP(A91,'Dues &amp; Consent'!$A$6:$V$205,12,FALSE),"REVIEW"))</x:f>
      </x:c>
      <x:c r="Q91" s="120" t="str">
        <x:f>IF(A91="","",IFERROR(VLOOKUP(A91,'Dues &amp; Consent'!$A$6:$V$205,20,FALSE),"REVIEW"))</x:f>
      </x:c>
      <x:c r="R91" s="119" t="str">
        <x:f>IF(A91="","",IFERROR(VLOOKUP(A91,'Attendance'!$A$6:$O$205,14,FALSE),0))</x:f>
      </x:c>
      <x:c r="S91" s="126"/>
      <x:c r="T91" s="123"/>
      <x:c r="U91" s="125"/>
    </x:row>
    <x:row r="92">
      <x:c r="A92" s="122"/>
      <x:c r="B92" s="123"/>
      <x:c r="C92" s="123"/>
      <x:c r="D92" s="123"/>
      <x:c r="E92" s="123"/>
      <x:c r="F92" s="123"/>
      <x:c r="G92" s="123"/>
      <x:c r="H92" s="123"/>
      <x:c r="I92" s="123"/>
      <x:c r="J92" s="124"/>
      <x:c r="K92" s="124"/>
      <x:c r="L92" s="123"/>
      <x:c r="M92" s="123"/>
      <x:c r="N92" s="125"/>
      <x:c r="O92" s="119" t="str">
        <x:f>IF(A92="","",IFERROR(VLOOKUP(A92,'P31 Journey'!$A$6:$T$205,18,FALSE),0))</x:f>
      </x:c>
      <x:c r="P92" s="120" t="str">
        <x:f>IF(A92="","",IFERROR(VLOOKUP(A92,'Dues &amp; Consent'!$A$6:$V$205,12,FALSE),"REVIEW"))</x:f>
      </x:c>
      <x:c r="Q92" s="120" t="str">
        <x:f>IF(A92="","",IFERROR(VLOOKUP(A92,'Dues &amp; Consent'!$A$6:$V$205,20,FALSE),"REVIEW"))</x:f>
      </x:c>
      <x:c r="R92" s="119" t="str">
        <x:f>IF(A92="","",IFERROR(VLOOKUP(A92,'Attendance'!$A$6:$O$205,14,FALSE),0))</x:f>
      </x:c>
      <x:c r="S92" s="126"/>
      <x:c r="T92" s="123"/>
      <x:c r="U92" s="125"/>
    </x:row>
    <x:row r="93">
      <x:c r="A93" s="122"/>
      <x:c r="B93" s="123"/>
      <x:c r="C93" s="123"/>
      <x:c r="D93" s="123"/>
      <x:c r="E93" s="123"/>
      <x:c r="F93" s="123"/>
      <x:c r="G93" s="123"/>
      <x:c r="H93" s="123"/>
      <x:c r="I93" s="123"/>
      <x:c r="J93" s="124"/>
      <x:c r="K93" s="124"/>
      <x:c r="L93" s="123"/>
      <x:c r="M93" s="123"/>
      <x:c r="N93" s="125"/>
      <x:c r="O93" s="119" t="str">
        <x:f>IF(A93="","",IFERROR(VLOOKUP(A93,'P31 Journey'!$A$6:$T$205,18,FALSE),0))</x:f>
      </x:c>
      <x:c r="P93" s="120" t="str">
        <x:f>IF(A93="","",IFERROR(VLOOKUP(A93,'Dues &amp; Consent'!$A$6:$V$205,12,FALSE),"REVIEW"))</x:f>
      </x:c>
      <x:c r="Q93" s="120" t="str">
        <x:f>IF(A93="","",IFERROR(VLOOKUP(A93,'Dues &amp; Consent'!$A$6:$V$205,20,FALSE),"REVIEW"))</x:f>
      </x:c>
      <x:c r="R93" s="119" t="str">
        <x:f>IF(A93="","",IFERROR(VLOOKUP(A93,'Attendance'!$A$6:$O$205,14,FALSE),0))</x:f>
      </x:c>
      <x:c r="S93" s="126"/>
      <x:c r="T93" s="123"/>
      <x:c r="U93" s="125"/>
    </x:row>
    <x:row r="94">
      <x:c r="A94" s="122"/>
      <x:c r="B94" s="123"/>
      <x:c r="C94" s="123"/>
      <x:c r="D94" s="123"/>
      <x:c r="E94" s="123"/>
      <x:c r="F94" s="123"/>
      <x:c r="G94" s="123"/>
      <x:c r="H94" s="123"/>
      <x:c r="I94" s="123"/>
      <x:c r="J94" s="124"/>
      <x:c r="K94" s="124"/>
      <x:c r="L94" s="123"/>
      <x:c r="M94" s="123"/>
      <x:c r="N94" s="125"/>
      <x:c r="O94" s="119" t="str">
        <x:f>IF(A94="","",IFERROR(VLOOKUP(A94,'P31 Journey'!$A$6:$T$205,18,FALSE),0))</x:f>
      </x:c>
      <x:c r="P94" s="120" t="str">
        <x:f>IF(A94="","",IFERROR(VLOOKUP(A94,'Dues &amp; Consent'!$A$6:$V$205,12,FALSE),"REVIEW"))</x:f>
      </x:c>
      <x:c r="Q94" s="120" t="str">
        <x:f>IF(A94="","",IFERROR(VLOOKUP(A94,'Dues &amp; Consent'!$A$6:$V$205,20,FALSE),"REVIEW"))</x:f>
      </x:c>
      <x:c r="R94" s="119" t="str">
        <x:f>IF(A94="","",IFERROR(VLOOKUP(A94,'Attendance'!$A$6:$O$205,14,FALSE),0))</x:f>
      </x:c>
      <x:c r="S94" s="126"/>
      <x:c r="T94" s="123"/>
      <x:c r="U94" s="125"/>
    </x:row>
    <x:row r="95">
      <x:c r="A95" s="122"/>
      <x:c r="B95" s="123"/>
      <x:c r="C95" s="123"/>
      <x:c r="D95" s="123"/>
      <x:c r="E95" s="123"/>
      <x:c r="F95" s="123"/>
      <x:c r="G95" s="123"/>
      <x:c r="H95" s="123"/>
      <x:c r="I95" s="123"/>
      <x:c r="J95" s="124"/>
      <x:c r="K95" s="124"/>
      <x:c r="L95" s="123"/>
      <x:c r="M95" s="123"/>
      <x:c r="N95" s="125"/>
      <x:c r="O95" s="119" t="str">
        <x:f>IF(A95="","",IFERROR(VLOOKUP(A95,'P31 Journey'!$A$6:$T$205,18,FALSE),0))</x:f>
      </x:c>
      <x:c r="P95" s="120" t="str">
        <x:f>IF(A95="","",IFERROR(VLOOKUP(A95,'Dues &amp; Consent'!$A$6:$V$205,12,FALSE),"REVIEW"))</x:f>
      </x:c>
      <x:c r="Q95" s="120" t="str">
        <x:f>IF(A95="","",IFERROR(VLOOKUP(A95,'Dues &amp; Consent'!$A$6:$V$205,20,FALSE),"REVIEW"))</x:f>
      </x:c>
      <x:c r="R95" s="119" t="str">
        <x:f>IF(A95="","",IFERROR(VLOOKUP(A95,'Attendance'!$A$6:$O$205,14,FALSE),0))</x:f>
      </x:c>
      <x:c r="S95" s="126"/>
      <x:c r="T95" s="123"/>
      <x:c r="U95" s="125"/>
    </x:row>
    <x:row r="96">
      <x:c r="A96" s="122"/>
      <x:c r="B96" s="123"/>
      <x:c r="C96" s="123"/>
      <x:c r="D96" s="123"/>
      <x:c r="E96" s="123"/>
      <x:c r="F96" s="123"/>
      <x:c r="G96" s="123"/>
      <x:c r="H96" s="123"/>
      <x:c r="I96" s="123"/>
      <x:c r="J96" s="124"/>
      <x:c r="K96" s="124"/>
      <x:c r="L96" s="123"/>
      <x:c r="M96" s="123"/>
      <x:c r="N96" s="125"/>
      <x:c r="O96" s="119" t="str">
        <x:f>IF(A96="","",IFERROR(VLOOKUP(A96,'P31 Journey'!$A$6:$T$205,18,FALSE),0))</x:f>
      </x:c>
      <x:c r="P96" s="120" t="str">
        <x:f>IF(A96="","",IFERROR(VLOOKUP(A96,'Dues &amp; Consent'!$A$6:$V$205,12,FALSE),"REVIEW"))</x:f>
      </x:c>
      <x:c r="Q96" s="120" t="str">
        <x:f>IF(A96="","",IFERROR(VLOOKUP(A96,'Dues &amp; Consent'!$A$6:$V$205,20,FALSE),"REVIEW"))</x:f>
      </x:c>
      <x:c r="R96" s="119" t="str">
        <x:f>IF(A96="","",IFERROR(VLOOKUP(A96,'Attendance'!$A$6:$O$205,14,FALSE),0))</x:f>
      </x:c>
      <x:c r="S96" s="126"/>
      <x:c r="T96" s="123"/>
      <x:c r="U96" s="125"/>
    </x:row>
    <x:row r="97">
      <x:c r="A97" s="122"/>
      <x:c r="B97" s="123"/>
      <x:c r="C97" s="123"/>
      <x:c r="D97" s="123"/>
      <x:c r="E97" s="123"/>
      <x:c r="F97" s="123"/>
      <x:c r="G97" s="123"/>
      <x:c r="H97" s="123"/>
      <x:c r="I97" s="123"/>
      <x:c r="J97" s="124"/>
      <x:c r="K97" s="124"/>
      <x:c r="L97" s="123"/>
      <x:c r="M97" s="123"/>
      <x:c r="N97" s="125"/>
      <x:c r="O97" s="119" t="str">
        <x:f>IF(A97="","",IFERROR(VLOOKUP(A97,'P31 Journey'!$A$6:$T$205,18,FALSE),0))</x:f>
      </x:c>
      <x:c r="P97" s="120" t="str">
        <x:f>IF(A97="","",IFERROR(VLOOKUP(A97,'Dues &amp; Consent'!$A$6:$V$205,12,FALSE),"REVIEW"))</x:f>
      </x:c>
      <x:c r="Q97" s="120" t="str">
        <x:f>IF(A97="","",IFERROR(VLOOKUP(A97,'Dues &amp; Consent'!$A$6:$V$205,20,FALSE),"REVIEW"))</x:f>
      </x:c>
      <x:c r="R97" s="119" t="str">
        <x:f>IF(A97="","",IFERROR(VLOOKUP(A97,'Attendance'!$A$6:$O$205,14,FALSE),0))</x:f>
      </x:c>
      <x:c r="S97" s="126"/>
      <x:c r="T97" s="123"/>
      <x:c r="U97" s="125"/>
    </x:row>
    <x:row r="98">
      <x:c r="A98" s="122"/>
      <x:c r="B98" s="123"/>
      <x:c r="C98" s="123"/>
      <x:c r="D98" s="123"/>
      <x:c r="E98" s="123"/>
      <x:c r="F98" s="123"/>
      <x:c r="G98" s="123"/>
      <x:c r="H98" s="123"/>
      <x:c r="I98" s="123"/>
      <x:c r="J98" s="124"/>
      <x:c r="K98" s="124"/>
      <x:c r="L98" s="123"/>
      <x:c r="M98" s="123"/>
      <x:c r="N98" s="125"/>
      <x:c r="O98" s="119" t="str">
        <x:f>IF(A98="","",IFERROR(VLOOKUP(A98,'P31 Journey'!$A$6:$T$205,18,FALSE),0))</x:f>
      </x:c>
      <x:c r="P98" s="120" t="str">
        <x:f>IF(A98="","",IFERROR(VLOOKUP(A98,'Dues &amp; Consent'!$A$6:$V$205,12,FALSE),"REVIEW"))</x:f>
      </x:c>
      <x:c r="Q98" s="120" t="str">
        <x:f>IF(A98="","",IFERROR(VLOOKUP(A98,'Dues &amp; Consent'!$A$6:$V$205,20,FALSE),"REVIEW"))</x:f>
      </x:c>
      <x:c r="R98" s="119" t="str">
        <x:f>IF(A98="","",IFERROR(VLOOKUP(A98,'Attendance'!$A$6:$O$205,14,FALSE),0))</x:f>
      </x:c>
      <x:c r="S98" s="126"/>
      <x:c r="T98" s="123"/>
      <x:c r="U98" s="125"/>
    </x:row>
    <x:row r="99">
      <x:c r="A99" s="122"/>
      <x:c r="B99" s="123"/>
      <x:c r="C99" s="123"/>
      <x:c r="D99" s="123"/>
      <x:c r="E99" s="123"/>
      <x:c r="F99" s="123"/>
      <x:c r="G99" s="123"/>
      <x:c r="H99" s="123"/>
      <x:c r="I99" s="123"/>
      <x:c r="J99" s="124"/>
      <x:c r="K99" s="124"/>
      <x:c r="L99" s="123"/>
      <x:c r="M99" s="123"/>
      <x:c r="N99" s="125"/>
      <x:c r="O99" s="119" t="str">
        <x:f>IF(A99="","",IFERROR(VLOOKUP(A99,'P31 Journey'!$A$6:$T$205,18,FALSE),0))</x:f>
      </x:c>
      <x:c r="P99" s="120" t="str">
        <x:f>IF(A99="","",IFERROR(VLOOKUP(A99,'Dues &amp; Consent'!$A$6:$V$205,12,FALSE),"REVIEW"))</x:f>
      </x:c>
      <x:c r="Q99" s="120" t="str">
        <x:f>IF(A99="","",IFERROR(VLOOKUP(A99,'Dues &amp; Consent'!$A$6:$V$205,20,FALSE),"REVIEW"))</x:f>
      </x:c>
      <x:c r="R99" s="119" t="str">
        <x:f>IF(A99="","",IFERROR(VLOOKUP(A99,'Attendance'!$A$6:$O$205,14,FALSE),0))</x:f>
      </x:c>
      <x:c r="S99" s="126"/>
      <x:c r="T99" s="123"/>
      <x:c r="U99" s="125"/>
    </x:row>
    <x:row r="100">
      <x:c r="A100" s="122"/>
      <x:c r="B100" s="123"/>
      <x:c r="C100" s="123"/>
      <x:c r="D100" s="123"/>
      <x:c r="E100" s="123"/>
      <x:c r="F100" s="123"/>
      <x:c r="G100" s="123"/>
      <x:c r="H100" s="123"/>
      <x:c r="I100" s="123"/>
      <x:c r="J100" s="124"/>
      <x:c r="K100" s="124"/>
      <x:c r="L100" s="123"/>
      <x:c r="M100" s="123"/>
      <x:c r="N100" s="125"/>
      <x:c r="O100" s="119" t="str">
        <x:f>IF(A100="","",IFERROR(VLOOKUP(A100,'P31 Journey'!$A$6:$T$205,18,FALSE),0))</x:f>
      </x:c>
      <x:c r="P100" s="120" t="str">
        <x:f>IF(A100="","",IFERROR(VLOOKUP(A100,'Dues &amp; Consent'!$A$6:$V$205,12,FALSE),"REVIEW"))</x:f>
      </x:c>
      <x:c r="Q100" s="120" t="str">
        <x:f>IF(A100="","",IFERROR(VLOOKUP(A100,'Dues &amp; Consent'!$A$6:$V$205,20,FALSE),"REVIEW"))</x:f>
      </x:c>
      <x:c r="R100" s="119" t="str">
        <x:f>IF(A100="","",IFERROR(VLOOKUP(A100,'Attendance'!$A$6:$O$205,14,FALSE),0))</x:f>
      </x:c>
      <x:c r="S100" s="126"/>
      <x:c r="T100" s="123"/>
      <x:c r="U100" s="125"/>
    </x:row>
    <x:row r="101">
      <x:c r="A101" s="122"/>
      <x:c r="B101" s="123"/>
      <x:c r="C101" s="123"/>
      <x:c r="D101" s="123"/>
      <x:c r="E101" s="123"/>
      <x:c r="F101" s="123"/>
      <x:c r="G101" s="123"/>
      <x:c r="H101" s="123"/>
      <x:c r="I101" s="123"/>
      <x:c r="J101" s="124"/>
      <x:c r="K101" s="124"/>
      <x:c r="L101" s="123"/>
      <x:c r="M101" s="123"/>
      <x:c r="N101" s="125"/>
      <x:c r="O101" s="119" t="str">
        <x:f>IF(A101="","",IFERROR(VLOOKUP(A101,'P31 Journey'!$A$6:$T$205,18,FALSE),0))</x:f>
      </x:c>
      <x:c r="P101" s="120" t="str">
        <x:f>IF(A101="","",IFERROR(VLOOKUP(A101,'Dues &amp; Consent'!$A$6:$V$205,12,FALSE),"REVIEW"))</x:f>
      </x:c>
      <x:c r="Q101" s="120" t="str">
        <x:f>IF(A101="","",IFERROR(VLOOKUP(A101,'Dues &amp; Consent'!$A$6:$V$205,20,FALSE),"REVIEW"))</x:f>
      </x:c>
      <x:c r="R101" s="119" t="str">
        <x:f>IF(A101="","",IFERROR(VLOOKUP(A101,'Attendance'!$A$6:$O$205,14,FALSE),0))</x:f>
      </x:c>
      <x:c r="S101" s="126"/>
      <x:c r="T101" s="123"/>
      <x:c r="U101" s="125"/>
    </x:row>
    <x:row r="102">
      <x:c r="A102" s="122"/>
      <x:c r="B102" s="123"/>
      <x:c r="C102" s="123"/>
      <x:c r="D102" s="123"/>
      <x:c r="E102" s="123"/>
      <x:c r="F102" s="123"/>
      <x:c r="G102" s="123"/>
      <x:c r="H102" s="123"/>
      <x:c r="I102" s="123"/>
      <x:c r="J102" s="124"/>
      <x:c r="K102" s="124"/>
      <x:c r="L102" s="123"/>
      <x:c r="M102" s="123"/>
      <x:c r="N102" s="125"/>
      <x:c r="O102" s="119" t="str">
        <x:f>IF(A102="","",IFERROR(VLOOKUP(A102,'P31 Journey'!$A$6:$T$205,18,FALSE),0))</x:f>
      </x:c>
      <x:c r="P102" s="120" t="str">
        <x:f>IF(A102="","",IFERROR(VLOOKUP(A102,'Dues &amp; Consent'!$A$6:$V$205,12,FALSE),"REVIEW"))</x:f>
      </x:c>
      <x:c r="Q102" s="120" t="str">
        <x:f>IF(A102="","",IFERROR(VLOOKUP(A102,'Dues &amp; Consent'!$A$6:$V$205,20,FALSE),"REVIEW"))</x:f>
      </x:c>
      <x:c r="R102" s="119" t="str">
        <x:f>IF(A102="","",IFERROR(VLOOKUP(A102,'Attendance'!$A$6:$O$205,14,FALSE),0))</x:f>
      </x:c>
      <x:c r="S102" s="126"/>
      <x:c r="T102" s="123"/>
      <x:c r="U102" s="125"/>
    </x:row>
    <x:row r="103">
      <x:c r="A103" s="122"/>
      <x:c r="B103" s="123"/>
      <x:c r="C103" s="123"/>
      <x:c r="D103" s="123"/>
      <x:c r="E103" s="123"/>
      <x:c r="F103" s="123"/>
      <x:c r="G103" s="123"/>
      <x:c r="H103" s="123"/>
      <x:c r="I103" s="123"/>
      <x:c r="J103" s="124"/>
      <x:c r="K103" s="124"/>
      <x:c r="L103" s="123"/>
      <x:c r="M103" s="123"/>
      <x:c r="N103" s="125"/>
      <x:c r="O103" s="119" t="str">
        <x:f>IF(A103="","",IFERROR(VLOOKUP(A103,'P31 Journey'!$A$6:$T$205,18,FALSE),0))</x:f>
      </x:c>
      <x:c r="P103" s="120" t="str">
        <x:f>IF(A103="","",IFERROR(VLOOKUP(A103,'Dues &amp; Consent'!$A$6:$V$205,12,FALSE),"REVIEW"))</x:f>
      </x:c>
      <x:c r="Q103" s="120" t="str">
        <x:f>IF(A103="","",IFERROR(VLOOKUP(A103,'Dues &amp; Consent'!$A$6:$V$205,20,FALSE),"REVIEW"))</x:f>
      </x:c>
      <x:c r="R103" s="119" t="str">
        <x:f>IF(A103="","",IFERROR(VLOOKUP(A103,'Attendance'!$A$6:$O$205,14,FALSE),0))</x:f>
      </x:c>
      <x:c r="S103" s="126"/>
      <x:c r="T103" s="123"/>
      <x:c r="U103" s="125"/>
    </x:row>
    <x:row r="104">
      <x:c r="A104" s="122"/>
      <x:c r="B104" s="123"/>
      <x:c r="C104" s="123"/>
      <x:c r="D104" s="123"/>
      <x:c r="E104" s="123"/>
      <x:c r="F104" s="123"/>
      <x:c r="G104" s="123"/>
      <x:c r="H104" s="123"/>
      <x:c r="I104" s="123"/>
      <x:c r="J104" s="124"/>
      <x:c r="K104" s="124"/>
      <x:c r="L104" s="123"/>
      <x:c r="M104" s="123"/>
      <x:c r="N104" s="125"/>
      <x:c r="O104" s="119" t="str">
        <x:f>IF(A104="","",IFERROR(VLOOKUP(A104,'P31 Journey'!$A$6:$T$205,18,FALSE),0))</x:f>
      </x:c>
      <x:c r="P104" s="120" t="str">
        <x:f>IF(A104="","",IFERROR(VLOOKUP(A104,'Dues &amp; Consent'!$A$6:$V$205,12,FALSE),"REVIEW"))</x:f>
      </x:c>
      <x:c r="Q104" s="120" t="str">
        <x:f>IF(A104="","",IFERROR(VLOOKUP(A104,'Dues &amp; Consent'!$A$6:$V$205,20,FALSE),"REVIEW"))</x:f>
      </x:c>
      <x:c r="R104" s="119" t="str">
        <x:f>IF(A104="","",IFERROR(VLOOKUP(A104,'Attendance'!$A$6:$O$205,14,FALSE),0))</x:f>
      </x:c>
      <x:c r="S104" s="126"/>
      <x:c r="T104" s="123"/>
      <x:c r="U104" s="125"/>
    </x:row>
    <x:row r="105">
      <x:c r="A105" s="122"/>
      <x:c r="B105" s="123"/>
      <x:c r="C105" s="123"/>
      <x:c r="D105" s="123"/>
      <x:c r="E105" s="123"/>
      <x:c r="F105" s="123"/>
      <x:c r="G105" s="123"/>
      <x:c r="H105" s="123"/>
      <x:c r="I105" s="123"/>
      <x:c r="J105" s="124"/>
      <x:c r="K105" s="124"/>
      <x:c r="L105" s="123"/>
      <x:c r="M105" s="123"/>
      <x:c r="N105" s="125"/>
      <x:c r="O105" s="119" t="str">
        <x:f>IF(A105="","",IFERROR(VLOOKUP(A105,'P31 Journey'!$A$6:$T$205,18,FALSE),0))</x:f>
      </x:c>
      <x:c r="P105" s="120" t="str">
        <x:f>IF(A105="","",IFERROR(VLOOKUP(A105,'Dues &amp; Consent'!$A$6:$V$205,12,FALSE),"REVIEW"))</x:f>
      </x:c>
      <x:c r="Q105" s="120" t="str">
        <x:f>IF(A105="","",IFERROR(VLOOKUP(A105,'Dues &amp; Consent'!$A$6:$V$205,20,FALSE),"REVIEW"))</x:f>
      </x:c>
      <x:c r="R105" s="119" t="str">
        <x:f>IF(A105="","",IFERROR(VLOOKUP(A105,'Attendance'!$A$6:$O$205,14,FALSE),0))</x:f>
      </x:c>
      <x:c r="S105" s="126"/>
      <x:c r="T105" s="123"/>
      <x:c r="U105" s="125"/>
    </x:row>
    <x:row r="106">
      <x:c r="A106" s="122"/>
      <x:c r="B106" s="123"/>
      <x:c r="C106" s="123"/>
      <x:c r="D106" s="123"/>
      <x:c r="E106" s="123"/>
      <x:c r="F106" s="123"/>
      <x:c r="G106" s="123"/>
      <x:c r="H106" s="123"/>
      <x:c r="I106" s="123"/>
      <x:c r="J106" s="124"/>
      <x:c r="K106" s="124"/>
      <x:c r="L106" s="123"/>
      <x:c r="M106" s="123"/>
      <x:c r="N106" s="125"/>
      <x:c r="O106" s="119" t="str">
        <x:f>IF(A106="","",IFERROR(VLOOKUP(A106,'P31 Journey'!$A$6:$T$205,18,FALSE),0))</x:f>
      </x:c>
      <x:c r="P106" s="120" t="str">
        <x:f>IF(A106="","",IFERROR(VLOOKUP(A106,'Dues &amp; Consent'!$A$6:$V$205,12,FALSE),"REVIEW"))</x:f>
      </x:c>
      <x:c r="Q106" s="120" t="str">
        <x:f>IF(A106="","",IFERROR(VLOOKUP(A106,'Dues &amp; Consent'!$A$6:$V$205,20,FALSE),"REVIEW"))</x:f>
      </x:c>
      <x:c r="R106" s="119" t="str">
        <x:f>IF(A106="","",IFERROR(VLOOKUP(A106,'Attendance'!$A$6:$O$205,14,FALSE),0))</x:f>
      </x:c>
      <x:c r="S106" s="126"/>
      <x:c r="T106" s="123"/>
      <x:c r="U106" s="125"/>
    </x:row>
    <x:row r="107">
      <x:c r="A107" s="122"/>
      <x:c r="B107" s="123"/>
      <x:c r="C107" s="123"/>
      <x:c r="D107" s="123"/>
      <x:c r="E107" s="123"/>
      <x:c r="F107" s="123"/>
      <x:c r="G107" s="123"/>
      <x:c r="H107" s="123"/>
      <x:c r="I107" s="123"/>
      <x:c r="J107" s="124"/>
      <x:c r="K107" s="124"/>
      <x:c r="L107" s="123"/>
      <x:c r="M107" s="123"/>
      <x:c r="N107" s="125"/>
      <x:c r="O107" s="119" t="str">
        <x:f>IF(A107="","",IFERROR(VLOOKUP(A107,'P31 Journey'!$A$6:$T$205,18,FALSE),0))</x:f>
      </x:c>
      <x:c r="P107" s="120" t="str">
        <x:f>IF(A107="","",IFERROR(VLOOKUP(A107,'Dues &amp; Consent'!$A$6:$V$205,12,FALSE),"REVIEW"))</x:f>
      </x:c>
      <x:c r="Q107" s="120" t="str">
        <x:f>IF(A107="","",IFERROR(VLOOKUP(A107,'Dues &amp; Consent'!$A$6:$V$205,20,FALSE),"REVIEW"))</x:f>
      </x:c>
      <x:c r="R107" s="119" t="str">
        <x:f>IF(A107="","",IFERROR(VLOOKUP(A107,'Attendance'!$A$6:$O$205,14,FALSE),0))</x:f>
      </x:c>
      <x:c r="S107" s="126"/>
      <x:c r="T107" s="123"/>
      <x:c r="U107" s="125"/>
    </x:row>
    <x:row r="108">
      <x:c r="A108" s="122"/>
      <x:c r="B108" s="123"/>
      <x:c r="C108" s="123"/>
      <x:c r="D108" s="123"/>
      <x:c r="E108" s="123"/>
      <x:c r="F108" s="123"/>
      <x:c r="G108" s="123"/>
      <x:c r="H108" s="123"/>
      <x:c r="I108" s="123"/>
      <x:c r="J108" s="124"/>
      <x:c r="K108" s="124"/>
      <x:c r="L108" s="123"/>
      <x:c r="M108" s="123"/>
      <x:c r="N108" s="125"/>
      <x:c r="O108" s="119" t="str">
        <x:f>IF(A108="","",IFERROR(VLOOKUP(A108,'P31 Journey'!$A$6:$T$205,18,FALSE),0))</x:f>
      </x:c>
      <x:c r="P108" s="120" t="str">
        <x:f>IF(A108="","",IFERROR(VLOOKUP(A108,'Dues &amp; Consent'!$A$6:$V$205,12,FALSE),"REVIEW"))</x:f>
      </x:c>
      <x:c r="Q108" s="120" t="str">
        <x:f>IF(A108="","",IFERROR(VLOOKUP(A108,'Dues &amp; Consent'!$A$6:$V$205,20,FALSE),"REVIEW"))</x:f>
      </x:c>
      <x:c r="R108" s="119" t="str">
        <x:f>IF(A108="","",IFERROR(VLOOKUP(A108,'Attendance'!$A$6:$O$205,14,FALSE),0))</x:f>
      </x:c>
      <x:c r="S108" s="126"/>
      <x:c r="T108" s="123"/>
      <x:c r="U108" s="125"/>
    </x:row>
    <x:row r="109">
      <x:c r="A109" s="122"/>
      <x:c r="B109" s="123"/>
      <x:c r="C109" s="123"/>
      <x:c r="D109" s="123"/>
      <x:c r="E109" s="123"/>
      <x:c r="F109" s="123"/>
      <x:c r="G109" s="123"/>
      <x:c r="H109" s="123"/>
      <x:c r="I109" s="123"/>
      <x:c r="J109" s="124"/>
      <x:c r="K109" s="124"/>
      <x:c r="L109" s="123"/>
      <x:c r="M109" s="123"/>
      <x:c r="N109" s="125"/>
      <x:c r="O109" s="119" t="str">
        <x:f>IF(A109="","",IFERROR(VLOOKUP(A109,'P31 Journey'!$A$6:$T$205,18,FALSE),0))</x:f>
      </x:c>
      <x:c r="P109" s="120" t="str">
        <x:f>IF(A109="","",IFERROR(VLOOKUP(A109,'Dues &amp; Consent'!$A$6:$V$205,12,FALSE),"REVIEW"))</x:f>
      </x:c>
      <x:c r="Q109" s="120" t="str">
        <x:f>IF(A109="","",IFERROR(VLOOKUP(A109,'Dues &amp; Consent'!$A$6:$V$205,20,FALSE),"REVIEW"))</x:f>
      </x:c>
      <x:c r="R109" s="119" t="str">
        <x:f>IF(A109="","",IFERROR(VLOOKUP(A109,'Attendance'!$A$6:$O$205,14,FALSE),0))</x:f>
      </x:c>
      <x:c r="S109" s="126"/>
      <x:c r="T109" s="123"/>
      <x:c r="U109" s="125"/>
    </x:row>
    <x:row r="110">
      <x:c r="A110" s="122"/>
      <x:c r="B110" s="123"/>
      <x:c r="C110" s="123"/>
      <x:c r="D110" s="123"/>
      <x:c r="E110" s="123"/>
      <x:c r="F110" s="123"/>
      <x:c r="G110" s="123"/>
      <x:c r="H110" s="123"/>
      <x:c r="I110" s="123"/>
      <x:c r="J110" s="124"/>
      <x:c r="K110" s="124"/>
      <x:c r="L110" s="123"/>
      <x:c r="M110" s="123"/>
      <x:c r="N110" s="125"/>
      <x:c r="O110" s="119" t="str">
        <x:f>IF(A110="","",IFERROR(VLOOKUP(A110,'P31 Journey'!$A$6:$T$205,18,FALSE),0))</x:f>
      </x:c>
      <x:c r="P110" s="120" t="str">
        <x:f>IF(A110="","",IFERROR(VLOOKUP(A110,'Dues &amp; Consent'!$A$6:$V$205,12,FALSE),"REVIEW"))</x:f>
      </x:c>
      <x:c r="Q110" s="120" t="str">
        <x:f>IF(A110="","",IFERROR(VLOOKUP(A110,'Dues &amp; Consent'!$A$6:$V$205,20,FALSE),"REVIEW"))</x:f>
      </x:c>
      <x:c r="R110" s="119" t="str">
        <x:f>IF(A110="","",IFERROR(VLOOKUP(A110,'Attendance'!$A$6:$O$205,14,FALSE),0))</x:f>
      </x:c>
      <x:c r="S110" s="126"/>
      <x:c r="T110" s="123"/>
      <x:c r="U110" s="125"/>
    </x:row>
    <x:row r="111">
      <x:c r="A111" s="122"/>
      <x:c r="B111" s="123"/>
      <x:c r="C111" s="123"/>
      <x:c r="D111" s="123"/>
      <x:c r="E111" s="123"/>
      <x:c r="F111" s="123"/>
      <x:c r="G111" s="123"/>
      <x:c r="H111" s="123"/>
      <x:c r="I111" s="123"/>
      <x:c r="J111" s="124"/>
      <x:c r="K111" s="124"/>
      <x:c r="L111" s="123"/>
      <x:c r="M111" s="123"/>
      <x:c r="N111" s="125"/>
      <x:c r="O111" s="119" t="str">
        <x:f>IF(A111="","",IFERROR(VLOOKUP(A111,'P31 Journey'!$A$6:$T$205,18,FALSE),0))</x:f>
      </x:c>
      <x:c r="P111" s="120" t="str">
        <x:f>IF(A111="","",IFERROR(VLOOKUP(A111,'Dues &amp; Consent'!$A$6:$V$205,12,FALSE),"REVIEW"))</x:f>
      </x:c>
      <x:c r="Q111" s="120" t="str">
        <x:f>IF(A111="","",IFERROR(VLOOKUP(A111,'Dues &amp; Consent'!$A$6:$V$205,20,FALSE),"REVIEW"))</x:f>
      </x:c>
      <x:c r="R111" s="119" t="str">
        <x:f>IF(A111="","",IFERROR(VLOOKUP(A111,'Attendance'!$A$6:$O$205,14,FALSE),0))</x:f>
      </x:c>
      <x:c r="S111" s="126"/>
      <x:c r="T111" s="123"/>
      <x:c r="U111" s="125"/>
    </x:row>
    <x:row r="112">
      <x:c r="A112" s="122"/>
      <x:c r="B112" s="123"/>
      <x:c r="C112" s="123"/>
      <x:c r="D112" s="123"/>
      <x:c r="E112" s="123"/>
      <x:c r="F112" s="123"/>
      <x:c r="G112" s="123"/>
      <x:c r="H112" s="123"/>
      <x:c r="I112" s="123"/>
      <x:c r="J112" s="124"/>
      <x:c r="K112" s="124"/>
      <x:c r="L112" s="123"/>
      <x:c r="M112" s="123"/>
      <x:c r="N112" s="125"/>
      <x:c r="O112" s="119" t="str">
        <x:f>IF(A112="","",IFERROR(VLOOKUP(A112,'P31 Journey'!$A$6:$T$205,18,FALSE),0))</x:f>
      </x:c>
      <x:c r="P112" s="120" t="str">
        <x:f>IF(A112="","",IFERROR(VLOOKUP(A112,'Dues &amp; Consent'!$A$6:$V$205,12,FALSE),"REVIEW"))</x:f>
      </x:c>
      <x:c r="Q112" s="120" t="str">
        <x:f>IF(A112="","",IFERROR(VLOOKUP(A112,'Dues &amp; Consent'!$A$6:$V$205,20,FALSE),"REVIEW"))</x:f>
      </x:c>
      <x:c r="R112" s="119" t="str">
        <x:f>IF(A112="","",IFERROR(VLOOKUP(A112,'Attendance'!$A$6:$O$205,14,FALSE),0))</x:f>
      </x:c>
      <x:c r="S112" s="126"/>
      <x:c r="T112" s="123"/>
      <x:c r="U112" s="125"/>
    </x:row>
    <x:row r="113">
      <x:c r="A113" s="122"/>
      <x:c r="B113" s="123"/>
      <x:c r="C113" s="123"/>
      <x:c r="D113" s="123"/>
      <x:c r="E113" s="123"/>
      <x:c r="F113" s="123"/>
      <x:c r="G113" s="123"/>
      <x:c r="H113" s="123"/>
      <x:c r="I113" s="123"/>
      <x:c r="J113" s="124"/>
      <x:c r="K113" s="124"/>
      <x:c r="L113" s="123"/>
      <x:c r="M113" s="123"/>
      <x:c r="N113" s="125"/>
      <x:c r="O113" s="119" t="str">
        <x:f>IF(A113="","",IFERROR(VLOOKUP(A113,'P31 Journey'!$A$6:$T$205,18,FALSE),0))</x:f>
      </x:c>
      <x:c r="P113" s="120" t="str">
        <x:f>IF(A113="","",IFERROR(VLOOKUP(A113,'Dues &amp; Consent'!$A$6:$V$205,12,FALSE),"REVIEW"))</x:f>
      </x:c>
      <x:c r="Q113" s="120" t="str">
        <x:f>IF(A113="","",IFERROR(VLOOKUP(A113,'Dues &amp; Consent'!$A$6:$V$205,20,FALSE),"REVIEW"))</x:f>
      </x:c>
      <x:c r="R113" s="119" t="str">
        <x:f>IF(A113="","",IFERROR(VLOOKUP(A113,'Attendance'!$A$6:$O$205,14,FALSE),0))</x:f>
      </x:c>
      <x:c r="S113" s="126"/>
      <x:c r="T113" s="123"/>
      <x:c r="U113" s="125"/>
    </x:row>
    <x:row r="114">
      <x:c r="A114" s="122"/>
      <x:c r="B114" s="123"/>
      <x:c r="C114" s="123"/>
      <x:c r="D114" s="123"/>
      <x:c r="E114" s="123"/>
      <x:c r="F114" s="123"/>
      <x:c r="G114" s="123"/>
      <x:c r="H114" s="123"/>
      <x:c r="I114" s="123"/>
      <x:c r="J114" s="124"/>
      <x:c r="K114" s="124"/>
      <x:c r="L114" s="123"/>
      <x:c r="M114" s="123"/>
      <x:c r="N114" s="125"/>
      <x:c r="O114" s="119" t="str">
        <x:f>IF(A114="","",IFERROR(VLOOKUP(A114,'P31 Journey'!$A$6:$T$205,18,FALSE),0))</x:f>
      </x:c>
      <x:c r="P114" s="120" t="str">
        <x:f>IF(A114="","",IFERROR(VLOOKUP(A114,'Dues &amp; Consent'!$A$6:$V$205,12,FALSE),"REVIEW"))</x:f>
      </x:c>
      <x:c r="Q114" s="120" t="str">
        <x:f>IF(A114="","",IFERROR(VLOOKUP(A114,'Dues &amp; Consent'!$A$6:$V$205,20,FALSE),"REVIEW"))</x:f>
      </x:c>
      <x:c r="R114" s="119" t="str">
        <x:f>IF(A114="","",IFERROR(VLOOKUP(A114,'Attendance'!$A$6:$O$205,14,FALSE),0))</x:f>
      </x:c>
      <x:c r="S114" s="126"/>
      <x:c r="T114" s="123"/>
      <x:c r="U114" s="125"/>
    </x:row>
    <x:row r="115">
      <x:c r="A115" s="122"/>
      <x:c r="B115" s="123"/>
      <x:c r="C115" s="123"/>
      <x:c r="D115" s="123"/>
      <x:c r="E115" s="123"/>
      <x:c r="F115" s="123"/>
      <x:c r="G115" s="123"/>
      <x:c r="H115" s="123"/>
      <x:c r="I115" s="123"/>
      <x:c r="J115" s="124"/>
      <x:c r="K115" s="124"/>
      <x:c r="L115" s="123"/>
      <x:c r="M115" s="123"/>
      <x:c r="N115" s="125"/>
      <x:c r="O115" s="119" t="str">
        <x:f>IF(A115="","",IFERROR(VLOOKUP(A115,'P31 Journey'!$A$6:$T$205,18,FALSE),0))</x:f>
      </x:c>
      <x:c r="P115" s="120" t="str">
        <x:f>IF(A115="","",IFERROR(VLOOKUP(A115,'Dues &amp; Consent'!$A$6:$V$205,12,FALSE),"REVIEW"))</x:f>
      </x:c>
      <x:c r="Q115" s="120" t="str">
        <x:f>IF(A115="","",IFERROR(VLOOKUP(A115,'Dues &amp; Consent'!$A$6:$V$205,20,FALSE),"REVIEW"))</x:f>
      </x:c>
      <x:c r="R115" s="119" t="str">
        <x:f>IF(A115="","",IFERROR(VLOOKUP(A115,'Attendance'!$A$6:$O$205,14,FALSE),0))</x:f>
      </x:c>
      <x:c r="S115" s="126"/>
      <x:c r="T115" s="123"/>
      <x:c r="U115" s="125"/>
    </x:row>
    <x:row r="116">
      <x:c r="A116" s="122"/>
      <x:c r="B116" s="123"/>
      <x:c r="C116" s="123"/>
      <x:c r="D116" s="123"/>
      <x:c r="E116" s="123"/>
      <x:c r="F116" s="123"/>
      <x:c r="G116" s="123"/>
      <x:c r="H116" s="123"/>
      <x:c r="I116" s="123"/>
      <x:c r="J116" s="124"/>
      <x:c r="K116" s="124"/>
      <x:c r="L116" s="123"/>
      <x:c r="M116" s="123"/>
      <x:c r="N116" s="125"/>
      <x:c r="O116" s="119" t="str">
        <x:f>IF(A116="","",IFERROR(VLOOKUP(A116,'P31 Journey'!$A$6:$T$205,18,FALSE),0))</x:f>
      </x:c>
      <x:c r="P116" s="120" t="str">
        <x:f>IF(A116="","",IFERROR(VLOOKUP(A116,'Dues &amp; Consent'!$A$6:$V$205,12,FALSE),"REVIEW"))</x:f>
      </x:c>
      <x:c r="Q116" s="120" t="str">
        <x:f>IF(A116="","",IFERROR(VLOOKUP(A116,'Dues &amp; Consent'!$A$6:$V$205,20,FALSE),"REVIEW"))</x:f>
      </x:c>
      <x:c r="R116" s="119" t="str">
        <x:f>IF(A116="","",IFERROR(VLOOKUP(A116,'Attendance'!$A$6:$O$205,14,FALSE),0))</x:f>
      </x:c>
      <x:c r="S116" s="126"/>
      <x:c r="T116" s="123"/>
      <x:c r="U116" s="125"/>
    </x:row>
    <x:row r="117">
      <x:c r="A117" s="122"/>
      <x:c r="B117" s="123"/>
      <x:c r="C117" s="123"/>
      <x:c r="D117" s="123"/>
      <x:c r="E117" s="123"/>
      <x:c r="F117" s="123"/>
      <x:c r="G117" s="123"/>
      <x:c r="H117" s="123"/>
      <x:c r="I117" s="123"/>
      <x:c r="J117" s="124"/>
      <x:c r="K117" s="124"/>
      <x:c r="L117" s="123"/>
      <x:c r="M117" s="123"/>
      <x:c r="N117" s="125"/>
      <x:c r="O117" s="119" t="str">
        <x:f>IF(A117="","",IFERROR(VLOOKUP(A117,'P31 Journey'!$A$6:$T$205,18,FALSE),0))</x:f>
      </x:c>
      <x:c r="P117" s="120" t="str">
        <x:f>IF(A117="","",IFERROR(VLOOKUP(A117,'Dues &amp; Consent'!$A$6:$V$205,12,FALSE),"REVIEW"))</x:f>
      </x:c>
      <x:c r="Q117" s="120" t="str">
        <x:f>IF(A117="","",IFERROR(VLOOKUP(A117,'Dues &amp; Consent'!$A$6:$V$205,20,FALSE),"REVIEW"))</x:f>
      </x:c>
      <x:c r="R117" s="119" t="str">
        <x:f>IF(A117="","",IFERROR(VLOOKUP(A117,'Attendance'!$A$6:$O$205,14,FALSE),0))</x:f>
      </x:c>
      <x:c r="S117" s="126"/>
      <x:c r="T117" s="123"/>
      <x:c r="U117" s="125"/>
    </x:row>
    <x:row r="118">
      <x:c r="A118" s="122"/>
      <x:c r="B118" s="123"/>
      <x:c r="C118" s="123"/>
      <x:c r="D118" s="123"/>
      <x:c r="E118" s="123"/>
      <x:c r="F118" s="123"/>
      <x:c r="G118" s="123"/>
      <x:c r="H118" s="123"/>
      <x:c r="I118" s="123"/>
      <x:c r="J118" s="124"/>
      <x:c r="K118" s="124"/>
      <x:c r="L118" s="123"/>
      <x:c r="M118" s="123"/>
      <x:c r="N118" s="125"/>
      <x:c r="O118" s="119" t="str">
        <x:f>IF(A118="","",IFERROR(VLOOKUP(A118,'P31 Journey'!$A$6:$T$205,18,FALSE),0))</x:f>
      </x:c>
      <x:c r="P118" s="120" t="str">
        <x:f>IF(A118="","",IFERROR(VLOOKUP(A118,'Dues &amp; Consent'!$A$6:$V$205,12,FALSE),"REVIEW"))</x:f>
      </x:c>
      <x:c r="Q118" s="120" t="str">
        <x:f>IF(A118="","",IFERROR(VLOOKUP(A118,'Dues &amp; Consent'!$A$6:$V$205,20,FALSE),"REVIEW"))</x:f>
      </x:c>
      <x:c r="R118" s="119" t="str">
        <x:f>IF(A118="","",IFERROR(VLOOKUP(A118,'Attendance'!$A$6:$O$205,14,FALSE),0))</x:f>
      </x:c>
      <x:c r="S118" s="126"/>
      <x:c r="T118" s="123"/>
      <x:c r="U118" s="125"/>
    </x:row>
    <x:row r="119">
      <x:c r="A119" s="122"/>
      <x:c r="B119" s="123"/>
      <x:c r="C119" s="123"/>
      <x:c r="D119" s="123"/>
      <x:c r="E119" s="123"/>
      <x:c r="F119" s="123"/>
      <x:c r="G119" s="123"/>
      <x:c r="H119" s="123"/>
      <x:c r="I119" s="123"/>
      <x:c r="J119" s="124"/>
      <x:c r="K119" s="124"/>
      <x:c r="L119" s="123"/>
      <x:c r="M119" s="123"/>
      <x:c r="N119" s="125"/>
      <x:c r="O119" s="119" t="str">
        <x:f>IF(A119="","",IFERROR(VLOOKUP(A119,'P31 Journey'!$A$6:$T$205,18,FALSE),0))</x:f>
      </x:c>
      <x:c r="P119" s="120" t="str">
        <x:f>IF(A119="","",IFERROR(VLOOKUP(A119,'Dues &amp; Consent'!$A$6:$V$205,12,FALSE),"REVIEW"))</x:f>
      </x:c>
      <x:c r="Q119" s="120" t="str">
        <x:f>IF(A119="","",IFERROR(VLOOKUP(A119,'Dues &amp; Consent'!$A$6:$V$205,20,FALSE),"REVIEW"))</x:f>
      </x:c>
      <x:c r="R119" s="119" t="str">
        <x:f>IF(A119="","",IFERROR(VLOOKUP(A119,'Attendance'!$A$6:$O$205,14,FALSE),0))</x:f>
      </x:c>
      <x:c r="S119" s="126"/>
      <x:c r="T119" s="123"/>
      <x:c r="U119" s="125"/>
    </x:row>
    <x:row r="120">
      <x:c r="A120" s="122"/>
      <x:c r="B120" s="123"/>
      <x:c r="C120" s="123"/>
      <x:c r="D120" s="123"/>
      <x:c r="E120" s="123"/>
      <x:c r="F120" s="123"/>
      <x:c r="G120" s="123"/>
      <x:c r="H120" s="123"/>
      <x:c r="I120" s="123"/>
      <x:c r="J120" s="124"/>
      <x:c r="K120" s="124"/>
      <x:c r="L120" s="123"/>
      <x:c r="M120" s="123"/>
      <x:c r="N120" s="125"/>
      <x:c r="O120" s="119" t="str">
        <x:f>IF(A120="","",IFERROR(VLOOKUP(A120,'P31 Journey'!$A$6:$T$205,18,FALSE),0))</x:f>
      </x:c>
      <x:c r="P120" s="120" t="str">
        <x:f>IF(A120="","",IFERROR(VLOOKUP(A120,'Dues &amp; Consent'!$A$6:$V$205,12,FALSE),"REVIEW"))</x:f>
      </x:c>
      <x:c r="Q120" s="120" t="str">
        <x:f>IF(A120="","",IFERROR(VLOOKUP(A120,'Dues &amp; Consent'!$A$6:$V$205,20,FALSE),"REVIEW"))</x:f>
      </x:c>
      <x:c r="R120" s="119" t="str">
        <x:f>IF(A120="","",IFERROR(VLOOKUP(A120,'Attendance'!$A$6:$O$205,14,FALSE),0))</x:f>
      </x:c>
      <x:c r="S120" s="126"/>
      <x:c r="T120" s="123"/>
      <x:c r="U120" s="125"/>
    </x:row>
    <x:row r="121">
      <x:c r="A121" s="122"/>
      <x:c r="B121" s="123"/>
      <x:c r="C121" s="123"/>
      <x:c r="D121" s="123"/>
      <x:c r="E121" s="123"/>
      <x:c r="F121" s="123"/>
      <x:c r="G121" s="123"/>
      <x:c r="H121" s="123"/>
      <x:c r="I121" s="123"/>
      <x:c r="J121" s="124"/>
      <x:c r="K121" s="124"/>
      <x:c r="L121" s="123"/>
      <x:c r="M121" s="123"/>
      <x:c r="N121" s="125"/>
      <x:c r="O121" s="119" t="str">
        <x:f>IF(A121="","",IFERROR(VLOOKUP(A121,'P31 Journey'!$A$6:$T$205,18,FALSE),0))</x:f>
      </x:c>
      <x:c r="P121" s="120" t="str">
        <x:f>IF(A121="","",IFERROR(VLOOKUP(A121,'Dues &amp; Consent'!$A$6:$V$205,12,FALSE),"REVIEW"))</x:f>
      </x:c>
      <x:c r="Q121" s="120" t="str">
        <x:f>IF(A121="","",IFERROR(VLOOKUP(A121,'Dues &amp; Consent'!$A$6:$V$205,20,FALSE),"REVIEW"))</x:f>
      </x:c>
      <x:c r="R121" s="119" t="str">
        <x:f>IF(A121="","",IFERROR(VLOOKUP(A121,'Attendance'!$A$6:$O$205,14,FALSE),0))</x:f>
      </x:c>
      <x:c r="S121" s="126"/>
      <x:c r="T121" s="123"/>
      <x:c r="U121" s="125"/>
    </x:row>
    <x:row r="122">
      <x:c r="A122" s="122"/>
      <x:c r="B122" s="123"/>
      <x:c r="C122" s="123"/>
      <x:c r="D122" s="123"/>
      <x:c r="E122" s="123"/>
      <x:c r="F122" s="123"/>
      <x:c r="G122" s="123"/>
      <x:c r="H122" s="123"/>
      <x:c r="I122" s="123"/>
      <x:c r="J122" s="124"/>
      <x:c r="K122" s="124"/>
      <x:c r="L122" s="123"/>
      <x:c r="M122" s="123"/>
      <x:c r="N122" s="125"/>
      <x:c r="O122" s="119" t="str">
        <x:f>IF(A122="","",IFERROR(VLOOKUP(A122,'P31 Journey'!$A$6:$T$205,18,FALSE),0))</x:f>
      </x:c>
      <x:c r="P122" s="120" t="str">
        <x:f>IF(A122="","",IFERROR(VLOOKUP(A122,'Dues &amp; Consent'!$A$6:$V$205,12,FALSE),"REVIEW"))</x:f>
      </x:c>
      <x:c r="Q122" s="120" t="str">
        <x:f>IF(A122="","",IFERROR(VLOOKUP(A122,'Dues &amp; Consent'!$A$6:$V$205,20,FALSE),"REVIEW"))</x:f>
      </x:c>
      <x:c r="R122" s="119" t="str">
        <x:f>IF(A122="","",IFERROR(VLOOKUP(A122,'Attendance'!$A$6:$O$205,14,FALSE),0))</x:f>
      </x:c>
      <x:c r="S122" s="126"/>
      <x:c r="T122" s="123"/>
      <x:c r="U122" s="125"/>
    </x:row>
    <x:row r="123">
      <x:c r="A123" s="122"/>
      <x:c r="B123" s="123"/>
      <x:c r="C123" s="123"/>
      <x:c r="D123" s="123"/>
      <x:c r="E123" s="123"/>
      <x:c r="F123" s="123"/>
      <x:c r="G123" s="123"/>
      <x:c r="H123" s="123"/>
      <x:c r="I123" s="123"/>
      <x:c r="J123" s="124"/>
      <x:c r="K123" s="124"/>
      <x:c r="L123" s="123"/>
      <x:c r="M123" s="123"/>
      <x:c r="N123" s="125"/>
      <x:c r="O123" s="119" t="str">
        <x:f>IF(A123="","",IFERROR(VLOOKUP(A123,'P31 Journey'!$A$6:$T$205,18,FALSE),0))</x:f>
      </x:c>
      <x:c r="P123" s="120" t="str">
        <x:f>IF(A123="","",IFERROR(VLOOKUP(A123,'Dues &amp; Consent'!$A$6:$V$205,12,FALSE),"REVIEW"))</x:f>
      </x:c>
      <x:c r="Q123" s="120" t="str">
        <x:f>IF(A123="","",IFERROR(VLOOKUP(A123,'Dues &amp; Consent'!$A$6:$V$205,20,FALSE),"REVIEW"))</x:f>
      </x:c>
      <x:c r="R123" s="119" t="str">
        <x:f>IF(A123="","",IFERROR(VLOOKUP(A123,'Attendance'!$A$6:$O$205,14,FALSE),0))</x:f>
      </x:c>
      <x:c r="S123" s="126"/>
      <x:c r="T123" s="123"/>
      <x:c r="U123" s="125"/>
    </x:row>
    <x:row r="124">
      <x:c r="A124" s="122"/>
      <x:c r="B124" s="123"/>
      <x:c r="C124" s="123"/>
      <x:c r="D124" s="123"/>
      <x:c r="E124" s="123"/>
      <x:c r="F124" s="123"/>
      <x:c r="G124" s="123"/>
      <x:c r="H124" s="123"/>
      <x:c r="I124" s="123"/>
      <x:c r="J124" s="124"/>
      <x:c r="K124" s="124"/>
      <x:c r="L124" s="123"/>
      <x:c r="M124" s="123"/>
      <x:c r="N124" s="125"/>
      <x:c r="O124" s="119" t="str">
        <x:f>IF(A124="","",IFERROR(VLOOKUP(A124,'P31 Journey'!$A$6:$T$205,18,FALSE),0))</x:f>
      </x:c>
      <x:c r="P124" s="120" t="str">
        <x:f>IF(A124="","",IFERROR(VLOOKUP(A124,'Dues &amp; Consent'!$A$6:$V$205,12,FALSE),"REVIEW"))</x:f>
      </x:c>
      <x:c r="Q124" s="120" t="str">
        <x:f>IF(A124="","",IFERROR(VLOOKUP(A124,'Dues &amp; Consent'!$A$6:$V$205,20,FALSE),"REVIEW"))</x:f>
      </x:c>
      <x:c r="R124" s="119" t="str">
        <x:f>IF(A124="","",IFERROR(VLOOKUP(A124,'Attendance'!$A$6:$O$205,14,FALSE),0))</x:f>
      </x:c>
      <x:c r="S124" s="126"/>
      <x:c r="T124" s="123"/>
      <x:c r="U124" s="125"/>
    </x:row>
    <x:row r="125">
      <x:c r="A125" s="122"/>
      <x:c r="B125" s="123"/>
      <x:c r="C125" s="123"/>
      <x:c r="D125" s="123"/>
      <x:c r="E125" s="123"/>
      <x:c r="F125" s="123"/>
      <x:c r="G125" s="123"/>
      <x:c r="H125" s="123"/>
      <x:c r="I125" s="123"/>
      <x:c r="J125" s="124"/>
      <x:c r="K125" s="124"/>
      <x:c r="L125" s="123"/>
      <x:c r="M125" s="123"/>
      <x:c r="N125" s="125"/>
      <x:c r="O125" s="119" t="str">
        <x:f>IF(A125="","",IFERROR(VLOOKUP(A125,'P31 Journey'!$A$6:$T$205,18,FALSE),0))</x:f>
      </x:c>
      <x:c r="P125" s="120" t="str">
        <x:f>IF(A125="","",IFERROR(VLOOKUP(A125,'Dues &amp; Consent'!$A$6:$V$205,12,FALSE),"REVIEW"))</x:f>
      </x:c>
      <x:c r="Q125" s="120" t="str">
        <x:f>IF(A125="","",IFERROR(VLOOKUP(A125,'Dues &amp; Consent'!$A$6:$V$205,20,FALSE),"REVIEW"))</x:f>
      </x:c>
      <x:c r="R125" s="119" t="str">
        <x:f>IF(A125="","",IFERROR(VLOOKUP(A125,'Attendance'!$A$6:$O$205,14,FALSE),0))</x:f>
      </x:c>
      <x:c r="S125" s="126"/>
      <x:c r="T125" s="123"/>
      <x:c r="U125" s="125"/>
    </x:row>
    <x:row r="126">
      <x:c r="A126" s="122"/>
      <x:c r="B126" s="123"/>
      <x:c r="C126" s="123"/>
      <x:c r="D126" s="123"/>
      <x:c r="E126" s="123"/>
      <x:c r="F126" s="123"/>
      <x:c r="G126" s="123"/>
      <x:c r="H126" s="123"/>
      <x:c r="I126" s="123"/>
      <x:c r="J126" s="124"/>
      <x:c r="K126" s="124"/>
      <x:c r="L126" s="123"/>
      <x:c r="M126" s="123"/>
      <x:c r="N126" s="125"/>
      <x:c r="O126" s="119" t="str">
        <x:f>IF(A126="","",IFERROR(VLOOKUP(A126,'P31 Journey'!$A$6:$T$205,18,FALSE),0))</x:f>
      </x:c>
      <x:c r="P126" s="120" t="str">
        <x:f>IF(A126="","",IFERROR(VLOOKUP(A126,'Dues &amp; Consent'!$A$6:$V$205,12,FALSE),"REVIEW"))</x:f>
      </x:c>
      <x:c r="Q126" s="120" t="str">
        <x:f>IF(A126="","",IFERROR(VLOOKUP(A126,'Dues &amp; Consent'!$A$6:$V$205,20,FALSE),"REVIEW"))</x:f>
      </x:c>
      <x:c r="R126" s="119" t="str">
        <x:f>IF(A126="","",IFERROR(VLOOKUP(A126,'Attendance'!$A$6:$O$205,14,FALSE),0))</x:f>
      </x:c>
      <x:c r="S126" s="126"/>
      <x:c r="T126" s="123"/>
      <x:c r="U126" s="125"/>
    </x:row>
    <x:row r="127">
      <x:c r="A127" s="122"/>
      <x:c r="B127" s="123"/>
      <x:c r="C127" s="123"/>
      <x:c r="D127" s="123"/>
      <x:c r="E127" s="123"/>
      <x:c r="F127" s="123"/>
      <x:c r="G127" s="123"/>
      <x:c r="H127" s="123"/>
      <x:c r="I127" s="123"/>
      <x:c r="J127" s="124"/>
      <x:c r="K127" s="124"/>
      <x:c r="L127" s="123"/>
      <x:c r="M127" s="123"/>
      <x:c r="N127" s="125"/>
      <x:c r="O127" s="119" t="str">
        <x:f>IF(A127="","",IFERROR(VLOOKUP(A127,'P31 Journey'!$A$6:$T$205,18,FALSE),0))</x:f>
      </x:c>
      <x:c r="P127" s="120" t="str">
        <x:f>IF(A127="","",IFERROR(VLOOKUP(A127,'Dues &amp; Consent'!$A$6:$V$205,12,FALSE),"REVIEW"))</x:f>
      </x:c>
      <x:c r="Q127" s="120" t="str">
        <x:f>IF(A127="","",IFERROR(VLOOKUP(A127,'Dues &amp; Consent'!$A$6:$V$205,20,FALSE),"REVIEW"))</x:f>
      </x:c>
      <x:c r="R127" s="119" t="str">
        <x:f>IF(A127="","",IFERROR(VLOOKUP(A127,'Attendance'!$A$6:$O$205,14,FALSE),0))</x:f>
      </x:c>
      <x:c r="S127" s="126"/>
      <x:c r="T127" s="123"/>
      <x:c r="U127" s="125"/>
    </x:row>
    <x:row r="128">
      <x:c r="A128" s="122"/>
      <x:c r="B128" s="123"/>
      <x:c r="C128" s="123"/>
      <x:c r="D128" s="123"/>
      <x:c r="E128" s="123"/>
      <x:c r="F128" s="123"/>
      <x:c r="G128" s="123"/>
      <x:c r="H128" s="123"/>
      <x:c r="I128" s="123"/>
      <x:c r="J128" s="124"/>
      <x:c r="K128" s="124"/>
      <x:c r="L128" s="123"/>
      <x:c r="M128" s="123"/>
      <x:c r="N128" s="125"/>
      <x:c r="O128" s="119" t="str">
        <x:f>IF(A128="","",IFERROR(VLOOKUP(A128,'P31 Journey'!$A$6:$T$205,18,FALSE),0))</x:f>
      </x:c>
      <x:c r="P128" s="120" t="str">
        <x:f>IF(A128="","",IFERROR(VLOOKUP(A128,'Dues &amp; Consent'!$A$6:$V$205,12,FALSE),"REVIEW"))</x:f>
      </x:c>
      <x:c r="Q128" s="120" t="str">
        <x:f>IF(A128="","",IFERROR(VLOOKUP(A128,'Dues &amp; Consent'!$A$6:$V$205,20,FALSE),"REVIEW"))</x:f>
      </x:c>
      <x:c r="R128" s="119" t="str">
        <x:f>IF(A128="","",IFERROR(VLOOKUP(A128,'Attendance'!$A$6:$O$205,14,FALSE),0))</x:f>
      </x:c>
      <x:c r="S128" s="126"/>
      <x:c r="T128" s="123"/>
      <x:c r="U128" s="125"/>
    </x:row>
    <x:row r="129">
      <x:c r="A129" s="122"/>
      <x:c r="B129" s="123"/>
      <x:c r="C129" s="123"/>
      <x:c r="D129" s="123"/>
      <x:c r="E129" s="123"/>
      <x:c r="F129" s="123"/>
      <x:c r="G129" s="123"/>
      <x:c r="H129" s="123"/>
      <x:c r="I129" s="123"/>
      <x:c r="J129" s="124"/>
      <x:c r="K129" s="124"/>
      <x:c r="L129" s="123"/>
      <x:c r="M129" s="123"/>
      <x:c r="N129" s="125"/>
      <x:c r="O129" s="119" t="str">
        <x:f>IF(A129="","",IFERROR(VLOOKUP(A129,'P31 Journey'!$A$6:$T$205,18,FALSE),0))</x:f>
      </x:c>
      <x:c r="P129" s="120" t="str">
        <x:f>IF(A129="","",IFERROR(VLOOKUP(A129,'Dues &amp; Consent'!$A$6:$V$205,12,FALSE),"REVIEW"))</x:f>
      </x:c>
      <x:c r="Q129" s="120" t="str">
        <x:f>IF(A129="","",IFERROR(VLOOKUP(A129,'Dues &amp; Consent'!$A$6:$V$205,20,FALSE),"REVIEW"))</x:f>
      </x:c>
      <x:c r="R129" s="119" t="str">
        <x:f>IF(A129="","",IFERROR(VLOOKUP(A129,'Attendance'!$A$6:$O$205,14,FALSE),0))</x:f>
      </x:c>
      <x:c r="S129" s="126"/>
      <x:c r="T129" s="123"/>
      <x:c r="U129" s="125"/>
    </x:row>
    <x:row r="130">
      <x:c r="A130" s="122"/>
      <x:c r="B130" s="123"/>
      <x:c r="C130" s="123"/>
      <x:c r="D130" s="123"/>
      <x:c r="E130" s="123"/>
      <x:c r="F130" s="123"/>
      <x:c r="G130" s="123"/>
      <x:c r="H130" s="123"/>
      <x:c r="I130" s="123"/>
      <x:c r="J130" s="124"/>
      <x:c r="K130" s="124"/>
      <x:c r="L130" s="123"/>
      <x:c r="M130" s="123"/>
      <x:c r="N130" s="125"/>
      <x:c r="O130" s="119" t="str">
        <x:f>IF(A130="","",IFERROR(VLOOKUP(A130,'P31 Journey'!$A$6:$T$205,18,FALSE),0))</x:f>
      </x:c>
      <x:c r="P130" s="120" t="str">
        <x:f>IF(A130="","",IFERROR(VLOOKUP(A130,'Dues &amp; Consent'!$A$6:$V$205,12,FALSE),"REVIEW"))</x:f>
      </x:c>
      <x:c r="Q130" s="120" t="str">
        <x:f>IF(A130="","",IFERROR(VLOOKUP(A130,'Dues &amp; Consent'!$A$6:$V$205,20,FALSE),"REVIEW"))</x:f>
      </x:c>
      <x:c r="R130" s="119" t="str">
        <x:f>IF(A130="","",IFERROR(VLOOKUP(A130,'Attendance'!$A$6:$O$205,14,FALSE),0))</x:f>
      </x:c>
      <x:c r="S130" s="126"/>
      <x:c r="T130" s="123"/>
      <x:c r="U130" s="125"/>
    </x:row>
    <x:row r="131">
      <x:c r="A131" s="122"/>
      <x:c r="B131" s="123"/>
      <x:c r="C131" s="123"/>
      <x:c r="D131" s="123"/>
      <x:c r="E131" s="123"/>
      <x:c r="F131" s="123"/>
      <x:c r="G131" s="123"/>
      <x:c r="H131" s="123"/>
      <x:c r="I131" s="123"/>
      <x:c r="J131" s="124"/>
      <x:c r="K131" s="124"/>
      <x:c r="L131" s="123"/>
      <x:c r="M131" s="123"/>
      <x:c r="N131" s="125"/>
      <x:c r="O131" s="119" t="str">
        <x:f>IF(A131="","",IFERROR(VLOOKUP(A131,'P31 Journey'!$A$6:$T$205,18,FALSE),0))</x:f>
      </x:c>
      <x:c r="P131" s="120" t="str">
        <x:f>IF(A131="","",IFERROR(VLOOKUP(A131,'Dues &amp; Consent'!$A$6:$V$205,12,FALSE),"REVIEW"))</x:f>
      </x:c>
      <x:c r="Q131" s="120" t="str">
        <x:f>IF(A131="","",IFERROR(VLOOKUP(A131,'Dues &amp; Consent'!$A$6:$V$205,20,FALSE),"REVIEW"))</x:f>
      </x:c>
      <x:c r="R131" s="119" t="str">
        <x:f>IF(A131="","",IFERROR(VLOOKUP(A131,'Attendance'!$A$6:$O$205,14,FALSE),0))</x:f>
      </x:c>
      <x:c r="S131" s="126"/>
      <x:c r="T131" s="123"/>
      <x:c r="U131" s="125"/>
    </x:row>
    <x:row r="132">
      <x:c r="A132" s="122"/>
      <x:c r="B132" s="123"/>
      <x:c r="C132" s="123"/>
      <x:c r="D132" s="123"/>
      <x:c r="E132" s="123"/>
      <x:c r="F132" s="123"/>
      <x:c r="G132" s="123"/>
      <x:c r="H132" s="123"/>
      <x:c r="I132" s="123"/>
      <x:c r="J132" s="124"/>
      <x:c r="K132" s="124"/>
      <x:c r="L132" s="123"/>
      <x:c r="M132" s="123"/>
      <x:c r="N132" s="125"/>
      <x:c r="O132" s="119" t="str">
        <x:f>IF(A132="","",IFERROR(VLOOKUP(A132,'P31 Journey'!$A$6:$T$205,18,FALSE),0))</x:f>
      </x:c>
      <x:c r="P132" s="120" t="str">
        <x:f>IF(A132="","",IFERROR(VLOOKUP(A132,'Dues &amp; Consent'!$A$6:$V$205,12,FALSE),"REVIEW"))</x:f>
      </x:c>
      <x:c r="Q132" s="120" t="str">
        <x:f>IF(A132="","",IFERROR(VLOOKUP(A132,'Dues &amp; Consent'!$A$6:$V$205,20,FALSE),"REVIEW"))</x:f>
      </x:c>
      <x:c r="R132" s="119" t="str">
        <x:f>IF(A132="","",IFERROR(VLOOKUP(A132,'Attendance'!$A$6:$O$205,14,FALSE),0))</x:f>
      </x:c>
      <x:c r="S132" s="126"/>
      <x:c r="T132" s="123"/>
      <x:c r="U132" s="125"/>
    </x:row>
    <x:row r="133">
      <x:c r="A133" s="122"/>
      <x:c r="B133" s="123"/>
      <x:c r="C133" s="123"/>
      <x:c r="D133" s="123"/>
      <x:c r="E133" s="123"/>
      <x:c r="F133" s="123"/>
      <x:c r="G133" s="123"/>
      <x:c r="H133" s="123"/>
      <x:c r="I133" s="123"/>
      <x:c r="J133" s="124"/>
      <x:c r="K133" s="124"/>
      <x:c r="L133" s="123"/>
      <x:c r="M133" s="123"/>
      <x:c r="N133" s="125"/>
      <x:c r="O133" s="119" t="str">
        <x:f>IF(A133="","",IFERROR(VLOOKUP(A133,'P31 Journey'!$A$6:$T$205,18,FALSE),0))</x:f>
      </x:c>
      <x:c r="P133" s="120" t="str">
        <x:f>IF(A133="","",IFERROR(VLOOKUP(A133,'Dues &amp; Consent'!$A$6:$V$205,12,FALSE),"REVIEW"))</x:f>
      </x:c>
      <x:c r="Q133" s="120" t="str">
        <x:f>IF(A133="","",IFERROR(VLOOKUP(A133,'Dues &amp; Consent'!$A$6:$V$205,20,FALSE),"REVIEW"))</x:f>
      </x:c>
      <x:c r="R133" s="119" t="str">
        <x:f>IF(A133="","",IFERROR(VLOOKUP(A133,'Attendance'!$A$6:$O$205,14,FALSE),0))</x:f>
      </x:c>
      <x:c r="S133" s="126"/>
      <x:c r="T133" s="123"/>
      <x:c r="U133" s="125"/>
    </x:row>
    <x:row r="134">
      <x:c r="A134" s="122"/>
      <x:c r="B134" s="123"/>
      <x:c r="C134" s="123"/>
      <x:c r="D134" s="123"/>
      <x:c r="E134" s="123"/>
      <x:c r="F134" s="123"/>
      <x:c r="G134" s="123"/>
      <x:c r="H134" s="123"/>
      <x:c r="I134" s="123"/>
      <x:c r="J134" s="124"/>
      <x:c r="K134" s="124"/>
      <x:c r="L134" s="123"/>
      <x:c r="M134" s="123"/>
      <x:c r="N134" s="125"/>
      <x:c r="O134" s="119" t="str">
        <x:f>IF(A134="","",IFERROR(VLOOKUP(A134,'P31 Journey'!$A$6:$T$205,18,FALSE),0))</x:f>
      </x:c>
      <x:c r="P134" s="120" t="str">
        <x:f>IF(A134="","",IFERROR(VLOOKUP(A134,'Dues &amp; Consent'!$A$6:$V$205,12,FALSE),"REVIEW"))</x:f>
      </x:c>
      <x:c r="Q134" s="120" t="str">
        <x:f>IF(A134="","",IFERROR(VLOOKUP(A134,'Dues &amp; Consent'!$A$6:$V$205,20,FALSE),"REVIEW"))</x:f>
      </x:c>
      <x:c r="R134" s="119" t="str">
        <x:f>IF(A134="","",IFERROR(VLOOKUP(A134,'Attendance'!$A$6:$O$205,14,FALSE),0))</x:f>
      </x:c>
      <x:c r="S134" s="126"/>
      <x:c r="T134" s="123"/>
      <x:c r="U134" s="125"/>
    </x:row>
    <x:row r="135">
      <x:c r="A135" s="122"/>
      <x:c r="B135" s="123"/>
      <x:c r="C135" s="123"/>
      <x:c r="D135" s="123"/>
      <x:c r="E135" s="123"/>
      <x:c r="F135" s="123"/>
      <x:c r="G135" s="123"/>
      <x:c r="H135" s="123"/>
      <x:c r="I135" s="123"/>
      <x:c r="J135" s="124"/>
      <x:c r="K135" s="124"/>
      <x:c r="L135" s="123"/>
      <x:c r="M135" s="123"/>
      <x:c r="N135" s="125"/>
      <x:c r="O135" s="119" t="str">
        <x:f>IF(A135="","",IFERROR(VLOOKUP(A135,'P31 Journey'!$A$6:$T$205,18,FALSE),0))</x:f>
      </x:c>
      <x:c r="P135" s="120" t="str">
        <x:f>IF(A135="","",IFERROR(VLOOKUP(A135,'Dues &amp; Consent'!$A$6:$V$205,12,FALSE),"REVIEW"))</x:f>
      </x:c>
      <x:c r="Q135" s="120" t="str">
        <x:f>IF(A135="","",IFERROR(VLOOKUP(A135,'Dues &amp; Consent'!$A$6:$V$205,20,FALSE),"REVIEW"))</x:f>
      </x:c>
      <x:c r="R135" s="119" t="str">
        <x:f>IF(A135="","",IFERROR(VLOOKUP(A135,'Attendance'!$A$6:$O$205,14,FALSE),0))</x:f>
      </x:c>
      <x:c r="S135" s="126"/>
      <x:c r="T135" s="123"/>
      <x:c r="U135" s="125"/>
    </x:row>
    <x:row r="136">
      <x:c r="A136" s="122"/>
      <x:c r="B136" s="123"/>
      <x:c r="C136" s="123"/>
      <x:c r="D136" s="123"/>
      <x:c r="E136" s="123"/>
      <x:c r="F136" s="123"/>
      <x:c r="G136" s="123"/>
      <x:c r="H136" s="123"/>
      <x:c r="I136" s="123"/>
      <x:c r="J136" s="124"/>
      <x:c r="K136" s="124"/>
      <x:c r="L136" s="123"/>
      <x:c r="M136" s="123"/>
      <x:c r="N136" s="125"/>
      <x:c r="O136" s="119" t="str">
        <x:f>IF(A136="","",IFERROR(VLOOKUP(A136,'P31 Journey'!$A$6:$T$205,18,FALSE),0))</x:f>
      </x:c>
      <x:c r="P136" s="120" t="str">
        <x:f>IF(A136="","",IFERROR(VLOOKUP(A136,'Dues &amp; Consent'!$A$6:$V$205,12,FALSE),"REVIEW"))</x:f>
      </x:c>
      <x:c r="Q136" s="120" t="str">
        <x:f>IF(A136="","",IFERROR(VLOOKUP(A136,'Dues &amp; Consent'!$A$6:$V$205,20,FALSE),"REVIEW"))</x:f>
      </x:c>
      <x:c r="R136" s="119" t="str">
        <x:f>IF(A136="","",IFERROR(VLOOKUP(A136,'Attendance'!$A$6:$O$205,14,FALSE),0))</x:f>
      </x:c>
      <x:c r="S136" s="126"/>
      <x:c r="T136" s="123"/>
      <x:c r="U136" s="125"/>
    </x:row>
    <x:row r="137">
      <x:c r="A137" s="122"/>
      <x:c r="B137" s="123"/>
      <x:c r="C137" s="123"/>
      <x:c r="D137" s="123"/>
      <x:c r="E137" s="123"/>
      <x:c r="F137" s="123"/>
      <x:c r="G137" s="123"/>
      <x:c r="H137" s="123"/>
      <x:c r="I137" s="123"/>
      <x:c r="J137" s="124"/>
      <x:c r="K137" s="124"/>
      <x:c r="L137" s="123"/>
      <x:c r="M137" s="123"/>
      <x:c r="N137" s="125"/>
      <x:c r="O137" s="119" t="str">
        <x:f>IF(A137="","",IFERROR(VLOOKUP(A137,'P31 Journey'!$A$6:$T$205,18,FALSE),0))</x:f>
      </x:c>
      <x:c r="P137" s="120" t="str">
        <x:f>IF(A137="","",IFERROR(VLOOKUP(A137,'Dues &amp; Consent'!$A$6:$V$205,12,FALSE),"REVIEW"))</x:f>
      </x:c>
      <x:c r="Q137" s="120" t="str">
        <x:f>IF(A137="","",IFERROR(VLOOKUP(A137,'Dues &amp; Consent'!$A$6:$V$205,20,FALSE),"REVIEW"))</x:f>
      </x:c>
      <x:c r="R137" s="119" t="str">
        <x:f>IF(A137="","",IFERROR(VLOOKUP(A137,'Attendance'!$A$6:$O$205,14,FALSE),0))</x:f>
      </x:c>
      <x:c r="S137" s="126"/>
      <x:c r="T137" s="123"/>
      <x:c r="U137" s="125"/>
    </x:row>
    <x:row r="138">
      <x:c r="A138" s="122"/>
      <x:c r="B138" s="123"/>
      <x:c r="C138" s="123"/>
      <x:c r="D138" s="123"/>
      <x:c r="E138" s="123"/>
      <x:c r="F138" s="123"/>
      <x:c r="G138" s="123"/>
      <x:c r="H138" s="123"/>
      <x:c r="I138" s="123"/>
      <x:c r="J138" s="124"/>
      <x:c r="K138" s="124"/>
      <x:c r="L138" s="123"/>
      <x:c r="M138" s="123"/>
      <x:c r="N138" s="125"/>
      <x:c r="O138" s="119" t="str">
        <x:f>IF(A138="","",IFERROR(VLOOKUP(A138,'P31 Journey'!$A$6:$T$205,18,FALSE),0))</x:f>
      </x:c>
      <x:c r="P138" s="120" t="str">
        <x:f>IF(A138="","",IFERROR(VLOOKUP(A138,'Dues &amp; Consent'!$A$6:$V$205,12,FALSE),"REVIEW"))</x:f>
      </x:c>
      <x:c r="Q138" s="120" t="str">
        <x:f>IF(A138="","",IFERROR(VLOOKUP(A138,'Dues &amp; Consent'!$A$6:$V$205,20,FALSE),"REVIEW"))</x:f>
      </x:c>
      <x:c r="R138" s="119" t="str">
        <x:f>IF(A138="","",IFERROR(VLOOKUP(A138,'Attendance'!$A$6:$O$205,14,FALSE),0))</x:f>
      </x:c>
      <x:c r="S138" s="126"/>
      <x:c r="T138" s="123"/>
      <x:c r="U138" s="125"/>
    </x:row>
    <x:row r="139">
      <x:c r="A139" s="122"/>
      <x:c r="B139" s="123"/>
      <x:c r="C139" s="123"/>
      <x:c r="D139" s="123"/>
      <x:c r="E139" s="123"/>
      <x:c r="F139" s="123"/>
      <x:c r="G139" s="123"/>
      <x:c r="H139" s="123"/>
      <x:c r="I139" s="123"/>
      <x:c r="J139" s="124"/>
      <x:c r="K139" s="124"/>
      <x:c r="L139" s="123"/>
      <x:c r="M139" s="123"/>
      <x:c r="N139" s="125"/>
      <x:c r="O139" s="119" t="str">
        <x:f>IF(A139="","",IFERROR(VLOOKUP(A139,'P31 Journey'!$A$6:$T$205,18,FALSE),0))</x:f>
      </x:c>
      <x:c r="P139" s="120" t="str">
        <x:f>IF(A139="","",IFERROR(VLOOKUP(A139,'Dues &amp; Consent'!$A$6:$V$205,12,FALSE),"REVIEW"))</x:f>
      </x:c>
      <x:c r="Q139" s="120" t="str">
        <x:f>IF(A139="","",IFERROR(VLOOKUP(A139,'Dues &amp; Consent'!$A$6:$V$205,20,FALSE),"REVIEW"))</x:f>
      </x:c>
      <x:c r="R139" s="119" t="str">
        <x:f>IF(A139="","",IFERROR(VLOOKUP(A139,'Attendance'!$A$6:$O$205,14,FALSE),0))</x:f>
      </x:c>
      <x:c r="S139" s="126"/>
      <x:c r="T139" s="123"/>
      <x:c r="U139" s="125"/>
    </x:row>
    <x:row r="140">
      <x:c r="A140" s="122"/>
      <x:c r="B140" s="123"/>
      <x:c r="C140" s="123"/>
      <x:c r="D140" s="123"/>
      <x:c r="E140" s="123"/>
      <x:c r="F140" s="123"/>
      <x:c r="G140" s="123"/>
      <x:c r="H140" s="123"/>
      <x:c r="I140" s="123"/>
      <x:c r="J140" s="124"/>
      <x:c r="K140" s="124"/>
      <x:c r="L140" s="123"/>
      <x:c r="M140" s="123"/>
      <x:c r="N140" s="125"/>
      <x:c r="O140" s="119" t="str">
        <x:f>IF(A140="","",IFERROR(VLOOKUP(A140,'P31 Journey'!$A$6:$T$205,18,FALSE),0))</x:f>
      </x:c>
      <x:c r="P140" s="120" t="str">
        <x:f>IF(A140="","",IFERROR(VLOOKUP(A140,'Dues &amp; Consent'!$A$6:$V$205,12,FALSE),"REVIEW"))</x:f>
      </x:c>
      <x:c r="Q140" s="120" t="str">
        <x:f>IF(A140="","",IFERROR(VLOOKUP(A140,'Dues &amp; Consent'!$A$6:$V$205,20,FALSE),"REVIEW"))</x:f>
      </x:c>
      <x:c r="R140" s="119" t="str">
        <x:f>IF(A140="","",IFERROR(VLOOKUP(A140,'Attendance'!$A$6:$O$205,14,FALSE),0))</x:f>
      </x:c>
      <x:c r="S140" s="126"/>
      <x:c r="T140" s="123"/>
      <x:c r="U140" s="125"/>
    </x:row>
    <x:row r="141">
      <x:c r="A141" s="122"/>
      <x:c r="B141" s="123"/>
      <x:c r="C141" s="123"/>
      <x:c r="D141" s="123"/>
      <x:c r="E141" s="123"/>
      <x:c r="F141" s="123"/>
      <x:c r="G141" s="123"/>
      <x:c r="H141" s="123"/>
      <x:c r="I141" s="123"/>
      <x:c r="J141" s="124"/>
      <x:c r="K141" s="124"/>
      <x:c r="L141" s="123"/>
      <x:c r="M141" s="123"/>
      <x:c r="N141" s="125"/>
      <x:c r="O141" s="119" t="str">
        <x:f>IF(A141="","",IFERROR(VLOOKUP(A141,'P31 Journey'!$A$6:$T$205,18,FALSE),0))</x:f>
      </x:c>
      <x:c r="P141" s="120" t="str">
        <x:f>IF(A141="","",IFERROR(VLOOKUP(A141,'Dues &amp; Consent'!$A$6:$V$205,12,FALSE),"REVIEW"))</x:f>
      </x:c>
      <x:c r="Q141" s="120" t="str">
        <x:f>IF(A141="","",IFERROR(VLOOKUP(A141,'Dues &amp; Consent'!$A$6:$V$205,20,FALSE),"REVIEW"))</x:f>
      </x:c>
      <x:c r="R141" s="119" t="str">
        <x:f>IF(A141="","",IFERROR(VLOOKUP(A141,'Attendance'!$A$6:$O$205,14,FALSE),0))</x:f>
      </x:c>
      <x:c r="S141" s="126"/>
      <x:c r="T141" s="123"/>
      <x:c r="U141" s="125"/>
    </x:row>
    <x:row r="142">
      <x:c r="A142" s="122"/>
      <x:c r="B142" s="123"/>
      <x:c r="C142" s="123"/>
      <x:c r="D142" s="123"/>
      <x:c r="E142" s="123"/>
      <x:c r="F142" s="123"/>
      <x:c r="G142" s="123"/>
      <x:c r="H142" s="123"/>
      <x:c r="I142" s="123"/>
      <x:c r="J142" s="124"/>
      <x:c r="K142" s="124"/>
      <x:c r="L142" s="123"/>
      <x:c r="M142" s="123"/>
      <x:c r="N142" s="125"/>
      <x:c r="O142" s="119" t="str">
        <x:f>IF(A142="","",IFERROR(VLOOKUP(A142,'P31 Journey'!$A$6:$T$205,18,FALSE),0))</x:f>
      </x:c>
      <x:c r="P142" s="120" t="str">
        <x:f>IF(A142="","",IFERROR(VLOOKUP(A142,'Dues &amp; Consent'!$A$6:$V$205,12,FALSE),"REVIEW"))</x:f>
      </x:c>
      <x:c r="Q142" s="120" t="str">
        <x:f>IF(A142="","",IFERROR(VLOOKUP(A142,'Dues &amp; Consent'!$A$6:$V$205,20,FALSE),"REVIEW"))</x:f>
      </x:c>
      <x:c r="R142" s="119" t="str">
        <x:f>IF(A142="","",IFERROR(VLOOKUP(A142,'Attendance'!$A$6:$O$205,14,FALSE),0))</x:f>
      </x:c>
      <x:c r="S142" s="126"/>
      <x:c r="T142" s="123"/>
      <x:c r="U142" s="125"/>
    </x:row>
    <x:row r="143">
      <x:c r="A143" s="122"/>
      <x:c r="B143" s="123"/>
      <x:c r="C143" s="123"/>
      <x:c r="D143" s="123"/>
      <x:c r="E143" s="123"/>
      <x:c r="F143" s="123"/>
      <x:c r="G143" s="123"/>
      <x:c r="H143" s="123"/>
      <x:c r="I143" s="123"/>
      <x:c r="J143" s="124"/>
      <x:c r="K143" s="124"/>
      <x:c r="L143" s="123"/>
      <x:c r="M143" s="123"/>
      <x:c r="N143" s="125"/>
      <x:c r="O143" s="119" t="str">
        <x:f>IF(A143="","",IFERROR(VLOOKUP(A143,'P31 Journey'!$A$6:$T$205,18,FALSE),0))</x:f>
      </x:c>
      <x:c r="P143" s="120" t="str">
        <x:f>IF(A143="","",IFERROR(VLOOKUP(A143,'Dues &amp; Consent'!$A$6:$V$205,12,FALSE),"REVIEW"))</x:f>
      </x:c>
      <x:c r="Q143" s="120" t="str">
        <x:f>IF(A143="","",IFERROR(VLOOKUP(A143,'Dues &amp; Consent'!$A$6:$V$205,20,FALSE),"REVIEW"))</x:f>
      </x:c>
      <x:c r="R143" s="119" t="str">
        <x:f>IF(A143="","",IFERROR(VLOOKUP(A143,'Attendance'!$A$6:$O$205,14,FALSE),0))</x:f>
      </x:c>
      <x:c r="S143" s="126"/>
      <x:c r="T143" s="123"/>
      <x:c r="U143" s="125"/>
    </x:row>
    <x:row r="144">
      <x:c r="A144" s="122"/>
      <x:c r="B144" s="123"/>
      <x:c r="C144" s="123"/>
      <x:c r="D144" s="123"/>
      <x:c r="E144" s="123"/>
      <x:c r="F144" s="123"/>
      <x:c r="G144" s="123"/>
      <x:c r="H144" s="123"/>
      <x:c r="I144" s="123"/>
      <x:c r="J144" s="124"/>
      <x:c r="K144" s="124"/>
      <x:c r="L144" s="123"/>
      <x:c r="M144" s="123"/>
      <x:c r="N144" s="125"/>
      <x:c r="O144" s="119" t="str">
        <x:f>IF(A144="","",IFERROR(VLOOKUP(A144,'P31 Journey'!$A$6:$T$205,18,FALSE),0))</x:f>
      </x:c>
      <x:c r="P144" s="120" t="str">
        <x:f>IF(A144="","",IFERROR(VLOOKUP(A144,'Dues &amp; Consent'!$A$6:$V$205,12,FALSE),"REVIEW"))</x:f>
      </x:c>
      <x:c r="Q144" s="120" t="str">
        <x:f>IF(A144="","",IFERROR(VLOOKUP(A144,'Dues &amp; Consent'!$A$6:$V$205,20,FALSE),"REVIEW"))</x:f>
      </x:c>
      <x:c r="R144" s="119" t="str">
        <x:f>IF(A144="","",IFERROR(VLOOKUP(A144,'Attendance'!$A$6:$O$205,14,FALSE),0))</x:f>
      </x:c>
      <x:c r="S144" s="126"/>
      <x:c r="T144" s="123"/>
      <x:c r="U144" s="125"/>
    </x:row>
    <x:row r="145">
      <x:c r="A145" s="122"/>
      <x:c r="B145" s="123"/>
      <x:c r="C145" s="123"/>
      <x:c r="D145" s="123"/>
      <x:c r="E145" s="123"/>
      <x:c r="F145" s="123"/>
      <x:c r="G145" s="123"/>
      <x:c r="H145" s="123"/>
      <x:c r="I145" s="123"/>
      <x:c r="J145" s="124"/>
      <x:c r="K145" s="124"/>
      <x:c r="L145" s="123"/>
      <x:c r="M145" s="123"/>
      <x:c r="N145" s="125"/>
      <x:c r="O145" s="119" t="str">
        <x:f>IF(A145="","",IFERROR(VLOOKUP(A145,'P31 Journey'!$A$6:$T$205,18,FALSE),0))</x:f>
      </x:c>
      <x:c r="P145" s="120" t="str">
        <x:f>IF(A145="","",IFERROR(VLOOKUP(A145,'Dues &amp; Consent'!$A$6:$V$205,12,FALSE),"REVIEW"))</x:f>
      </x:c>
      <x:c r="Q145" s="120" t="str">
        <x:f>IF(A145="","",IFERROR(VLOOKUP(A145,'Dues &amp; Consent'!$A$6:$V$205,20,FALSE),"REVIEW"))</x:f>
      </x:c>
      <x:c r="R145" s="119" t="str">
        <x:f>IF(A145="","",IFERROR(VLOOKUP(A145,'Attendance'!$A$6:$O$205,14,FALSE),0))</x:f>
      </x:c>
      <x:c r="S145" s="126"/>
      <x:c r="T145" s="123"/>
      <x:c r="U145" s="125"/>
    </x:row>
    <x:row r="146">
      <x:c r="A146" s="122"/>
      <x:c r="B146" s="123"/>
      <x:c r="C146" s="123"/>
      <x:c r="D146" s="123"/>
      <x:c r="E146" s="123"/>
      <x:c r="F146" s="123"/>
      <x:c r="G146" s="123"/>
      <x:c r="H146" s="123"/>
      <x:c r="I146" s="123"/>
      <x:c r="J146" s="124"/>
      <x:c r="K146" s="124"/>
      <x:c r="L146" s="123"/>
      <x:c r="M146" s="123"/>
      <x:c r="N146" s="125"/>
      <x:c r="O146" s="119" t="str">
        <x:f>IF(A146="","",IFERROR(VLOOKUP(A146,'P31 Journey'!$A$6:$T$205,18,FALSE),0))</x:f>
      </x:c>
      <x:c r="P146" s="120" t="str">
        <x:f>IF(A146="","",IFERROR(VLOOKUP(A146,'Dues &amp; Consent'!$A$6:$V$205,12,FALSE),"REVIEW"))</x:f>
      </x:c>
      <x:c r="Q146" s="120" t="str">
        <x:f>IF(A146="","",IFERROR(VLOOKUP(A146,'Dues &amp; Consent'!$A$6:$V$205,20,FALSE),"REVIEW"))</x:f>
      </x:c>
      <x:c r="R146" s="119" t="str">
        <x:f>IF(A146="","",IFERROR(VLOOKUP(A146,'Attendance'!$A$6:$O$205,14,FALSE),0))</x:f>
      </x:c>
      <x:c r="S146" s="126"/>
      <x:c r="T146" s="123"/>
      <x:c r="U146" s="125"/>
    </x:row>
    <x:row r="147">
      <x:c r="A147" s="122"/>
      <x:c r="B147" s="123"/>
      <x:c r="C147" s="123"/>
      <x:c r="D147" s="123"/>
      <x:c r="E147" s="123"/>
      <x:c r="F147" s="123"/>
      <x:c r="G147" s="123"/>
      <x:c r="H147" s="123"/>
      <x:c r="I147" s="123"/>
      <x:c r="J147" s="124"/>
      <x:c r="K147" s="124"/>
      <x:c r="L147" s="123"/>
      <x:c r="M147" s="123"/>
      <x:c r="N147" s="125"/>
      <x:c r="O147" s="119" t="str">
        <x:f>IF(A147="","",IFERROR(VLOOKUP(A147,'P31 Journey'!$A$6:$T$205,18,FALSE),0))</x:f>
      </x:c>
      <x:c r="P147" s="120" t="str">
        <x:f>IF(A147="","",IFERROR(VLOOKUP(A147,'Dues &amp; Consent'!$A$6:$V$205,12,FALSE),"REVIEW"))</x:f>
      </x:c>
      <x:c r="Q147" s="120" t="str">
        <x:f>IF(A147="","",IFERROR(VLOOKUP(A147,'Dues &amp; Consent'!$A$6:$V$205,20,FALSE),"REVIEW"))</x:f>
      </x:c>
      <x:c r="R147" s="119" t="str">
        <x:f>IF(A147="","",IFERROR(VLOOKUP(A147,'Attendance'!$A$6:$O$205,14,FALSE),0))</x:f>
      </x:c>
      <x:c r="S147" s="126"/>
      <x:c r="T147" s="123"/>
      <x:c r="U147" s="125"/>
    </x:row>
    <x:row r="148">
      <x:c r="A148" s="122"/>
      <x:c r="B148" s="123"/>
      <x:c r="C148" s="123"/>
      <x:c r="D148" s="123"/>
      <x:c r="E148" s="123"/>
      <x:c r="F148" s="123"/>
      <x:c r="G148" s="123"/>
      <x:c r="H148" s="123"/>
      <x:c r="I148" s="123"/>
      <x:c r="J148" s="124"/>
      <x:c r="K148" s="124"/>
      <x:c r="L148" s="123"/>
      <x:c r="M148" s="123"/>
      <x:c r="N148" s="125"/>
      <x:c r="O148" s="119" t="str">
        <x:f>IF(A148="","",IFERROR(VLOOKUP(A148,'P31 Journey'!$A$6:$T$205,18,FALSE),0))</x:f>
      </x:c>
      <x:c r="P148" s="120" t="str">
        <x:f>IF(A148="","",IFERROR(VLOOKUP(A148,'Dues &amp; Consent'!$A$6:$V$205,12,FALSE),"REVIEW"))</x:f>
      </x:c>
      <x:c r="Q148" s="120" t="str">
        <x:f>IF(A148="","",IFERROR(VLOOKUP(A148,'Dues &amp; Consent'!$A$6:$V$205,20,FALSE),"REVIEW"))</x:f>
      </x:c>
      <x:c r="R148" s="119" t="str">
        <x:f>IF(A148="","",IFERROR(VLOOKUP(A148,'Attendance'!$A$6:$O$205,14,FALSE),0))</x:f>
      </x:c>
      <x:c r="S148" s="126"/>
      <x:c r="T148" s="123"/>
      <x:c r="U148" s="125"/>
    </x:row>
    <x:row r="149">
      <x:c r="A149" s="122"/>
      <x:c r="B149" s="123"/>
      <x:c r="C149" s="123"/>
      <x:c r="D149" s="123"/>
      <x:c r="E149" s="123"/>
      <x:c r="F149" s="123"/>
      <x:c r="G149" s="123"/>
      <x:c r="H149" s="123"/>
      <x:c r="I149" s="123"/>
      <x:c r="J149" s="124"/>
      <x:c r="K149" s="124"/>
      <x:c r="L149" s="123"/>
      <x:c r="M149" s="123"/>
      <x:c r="N149" s="125"/>
      <x:c r="O149" s="119" t="str">
        <x:f>IF(A149="","",IFERROR(VLOOKUP(A149,'P31 Journey'!$A$6:$T$205,18,FALSE),0))</x:f>
      </x:c>
      <x:c r="P149" s="120" t="str">
        <x:f>IF(A149="","",IFERROR(VLOOKUP(A149,'Dues &amp; Consent'!$A$6:$V$205,12,FALSE),"REVIEW"))</x:f>
      </x:c>
      <x:c r="Q149" s="120" t="str">
        <x:f>IF(A149="","",IFERROR(VLOOKUP(A149,'Dues &amp; Consent'!$A$6:$V$205,20,FALSE),"REVIEW"))</x:f>
      </x:c>
      <x:c r="R149" s="119" t="str">
        <x:f>IF(A149="","",IFERROR(VLOOKUP(A149,'Attendance'!$A$6:$O$205,14,FALSE),0))</x:f>
      </x:c>
      <x:c r="S149" s="126"/>
      <x:c r="T149" s="123"/>
      <x:c r="U149" s="125"/>
    </x:row>
    <x:row r="150">
      <x:c r="A150" s="122"/>
      <x:c r="B150" s="123"/>
      <x:c r="C150" s="123"/>
      <x:c r="D150" s="123"/>
      <x:c r="E150" s="123"/>
      <x:c r="F150" s="123"/>
      <x:c r="G150" s="123"/>
      <x:c r="H150" s="123"/>
      <x:c r="I150" s="123"/>
      <x:c r="J150" s="124"/>
      <x:c r="K150" s="124"/>
      <x:c r="L150" s="123"/>
      <x:c r="M150" s="123"/>
      <x:c r="N150" s="125"/>
      <x:c r="O150" s="119" t="str">
        <x:f>IF(A150="","",IFERROR(VLOOKUP(A150,'P31 Journey'!$A$6:$T$205,18,FALSE),0))</x:f>
      </x:c>
      <x:c r="P150" s="120" t="str">
        <x:f>IF(A150="","",IFERROR(VLOOKUP(A150,'Dues &amp; Consent'!$A$6:$V$205,12,FALSE),"REVIEW"))</x:f>
      </x:c>
      <x:c r="Q150" s="120" t="str">
        <x:f>IF(A150="","",IFERROR(VLOOKUP(A150,'Dues &amp; Consent'!$A$6:$V$205,20,FALSE),"REVIEW"))</x:f>
      </x:c>
      <x:c r="R150" s="119" t="str">
        <x:f>IF(A150="","",IFERROR(VLOOKUP(A150,'Attendance'!$A$6:$O$205,14,FALSE),0))</x:f>
      </x:c>
      <x:c r="S150" s="126"/>
      <x:c r="T150" s="123"/>
      <x:c r="U150" s="125"/>
    </x:row>
    <x:row r="151">
      <x:c r="A151" s="122"/>
      <x:c r="B151" s="123"/>
      <x:c r="C151" s="123"/>
      <x:c r="D151" s="123"/>
      <x:c r="E151" s="123"/>
      <x:c r="F151" s="123"/>
      <x:c r="G151" s="123"/>
      <x:c r="H151" s="123"/>
      <x:c r="I151" s="123"/>
      <x:c r="J151" s="124"/>
      <x:c r="K151" s="124"/>
      <x:c r="L151" s="123"/>
      <x:c r="M151" s="123"/>
      <x:c r="N151" s="125"/>
      <x:c r="O151" s="119" t="str">
        <x:f>IF(A151="","",IFERROR(VLOOKUP(A151,'P31 Journey'!$A$6:$T$205,18,FALSE),0))</x:f>
      </x:c>
      <x:c r="P151" s="120" t="str">
        <x:f>IF(A151="","",IFERROR(VLOOKUP(A151,'Dues &amp; Consent'!$A$6:$V$205,12,FALSE),"REVIEW"))</x:f>
      </x:c>
      <x:c r="Q151" s="120" t="str">
        <x:f>IF(A151="","",IFERROR(VLOOKUP(A151,'Dues &amp; Consent'!$A$6:$V$205,20,FALSE),"REVIEW"))</x:f>
      </x:c>
      <x:c r="R151" s="119" t="str">
        <x:f>IF(A151="","",IFERROR(VLOOKUP(A151,'Attendance'!$A$6:$O$205,14,FALSE),0))</x:f>
      </x:c>
      <x:c r="S151" s="126"/>
      <x:c r="T151" s="123"/>
      <x:c r="U151" s="125"/>
    </x:row>
    <x:row r="152">
      <x:c r="A152" s="122"/>
      <x:c r="B152" s="123"/>
      <x:c r="C152" s="123"/>
      <x:c r="D152" s="123"/>
      <x:c r="E152" s="123"/>
      <x:c r="F152" s="123"/>
      <x:c r="G152" s="123"/>
      <x:c r="H152" s="123"/>
      <x:c r="I152" s="123"/>
      <x:c r="J152" s="124"/>
      <x:c r="K152" s="124"/>
      <x:c r="L152" s="123"/>
      <x:c r="M152" s="123"/>
      <x:c r="N152" s="125"/>
      <x:c r="O152" s="119" t="str">
        <x:f>IF(A152="","",IFERROR(VLOOKUP(A152,'P31 Journey'!$A$6:$T$205,18,FALSE),0))</x:f>
      </x:c>
      <x:c r="P152" s="120" t="str">
        <x:f>IF(A152="","",IFERROR(VLOOKUP(A152,'Dues &amp; Consent'!$A$6:$V$205,12,FALSE),"REVIEW"))</x:f>
      </x:c>
      <x:c r="Q152" s="120" t="str">
        <x:f>IF(A152="","",IFERROR(VLOOKUP(A152,'Dues &amp; Consent'!$A$6:$V$205,20,FALSE),"REVIEW"))</x:f>
      </x:c>
      <x:c r="R152" s="119" t="str">
        <x:f>IF(A152="","",IFERROR(VLOOKUP(A152,'Attendance'!$A$6:$O$205,14,FALSE),0))</x:f>
      </x:c>
      <x:c r="S152" s="126"/>
      <x:c r="T152" s="123"/>
      <x:c r="U152" s="125"/>
    </x:row>
    <x:row r="153">
      <x:c r="A153" s="122"/>
      <x:c r="B153" s="123"/>
      <x:c r="C153" s="123"/>
      <x:c r="D153" s="123"/>
      <x:c r="E153" s="123"/>
      <x:c r="F153" s="123"/>
      <x:c r="G153" s="123"/>
      <x:c r="H153" s="123"/>
      <x:c r="I153" s="123"/>
      <x:c r="J153" s="124"/>
      <x:c r="K153" s="124"/>
      <x:c r="L153" s="123"/>
      <x:c r="M153" s="123"/>
      <x:c r="N153" s="125"/>
      <x:c r="O153" s="119" t="str">
        <x:f>IF(A153="","",IFERROR(VLOOKUP(A153,'P31 Journey'!$A$6:$T$205,18,FALSE),0))</x:f>
      </x:c>
      <x:c r="P153" s="120" t="str">
        <x:f>IF(A153="","",IFERROR(VLOOKUP(A153,'Dues &amp; Consent'!$A$6:$V$205,12,FALSE),"REVIEW"))</x:f>
      </x:c>
      <x:c r="Q153" s="120" t="str">
        <x:f>IF(A153="","",IFERROR(VLOOKUP(A153,'Dues &amp; Consent'!$A$6:$V$205,20,FALSE),"REVIEW"))</x:f>
      </x:c>
      <x:c r="R153" s="119" t="str">
        <x:f>IF(A153="","",IFERROR(VLOOKUP(A153,'Attendance'!$A$6:$O$205,14,FALSE),0))</x:f>
      </x:c>
      <x:c r="S153" s="126"/>
      <x:c r="T153" s="123"/>
      <x:c r="U153" s="125"/>
    </x:row>
    <x:row r="154">
      <x:c r="A154" s="122"/>
      <x:c r="B154" s="123"/>
      <x:c r="C154" s="123"/>
      <x:c r="D154" s="123"/>
      <x:c r="E154" s="123"/>
      <x:c r="F154" s="123"/>
      <x:c r="G154" s="123"/>
      <x:c r="H154" s="123"/>
      <x:c r="I154" s="123"/>
      <x:c r="J154" s="124"/>
      <x:c r="K154" s="124"/>
      <x:c r="L154" s="123"/>
      <x:c r="M154" s="123"/>
      <x:c r="N154" s="125"/>
      <x:c r="O154" s="119" t="str">
        <x:f>IF(A154="","",IFERROR(VLOOKUP(A154,'P31 Journey'!$A$6:$T$205,18,FALSE),0))</x:f>
      </x:c>
      <x:c r="P154" s="120" t="str">
        <x:f>IF(A154="","",IFERROR(VLOOKUP(A154,'Dues &amp; Consent'!$A$6:$V$205,12,FALSE),"REVIEW"))</x:f>
      </x:c>
      <x:c r="Q154" s="120" t="str">
        <x:f>IF(A154="","",IFERROR(VLOOKUP(A154,'Dues &amp; Consent'!$A$6:$V$205,20,FALSE),"REVIEW"))</x:f>
      </x:c>
      <x:c r="R154" s="119" t="str">
        <x:f>IF(A154="","",IFERROR(VLOOKUP(A154,'Attendance'!$A$6:$O$205,14,FALSE),0))</x:f>
      </x:c>
      <x:c r="S154" s="126"/>
      <x:c r="T154" s="123"/>
      <x:c r="U154" s="125"/>
    </x:row>
    <x:row r="155">
      <x:c r="A155" s="122"/>
      <x:c r="B155" s="123"/>
      <x:c r="C155" s="123"/>
      <x:c r="D155" s="123"/>
      <x:c r="E155" s="123"/>
      <x:c r="F155" s="123"/>
      <x:c r="G155" s="123"/>
      <x:c r="H155" s="123"/>
      <x:c r="I155" s="123"/>
      <x:c r="J155" s="124"/>
      <x:c r="K155" s="124"/>
      <x:c r="L155" s="123"/>
      <x:c r="M155" s="123"/>
      <x:c r="N155" s="125"/>
      <x:c r="O155" s="119" t="str">
        <x:f>IF(A155="","",IFERROR(VLOOKUP(A155,'P31 Journey'!$A$6:$T$205,18,FALSE),0))</x:f>
      </x:c>
      <x:c r="P155" s="120" t="str">
        <x:f>IF(A155="","",IFERROR(VLOOKUP(A155,'Dues &amp; Consent'!$A$6:$V$205,12,FALSE),"REVIEW"))</x:f>
      </x:c>
      <x:c r="Q155" s="120" t="str">
        <x:f>IF(A155="","",IFERROR(VLOOKUP(A155,'Dues &amp; Consent'!$A$6:$V$205,20,FALSE),"REVIEW"))</x:f>
      </x:c>
      <x:c r="R155" s="119" t="str">
        <x:f>IF(A155="","",IFERROR(VLOOKUP(A155,'Attendance'!$A$6:$O$205,14,FALSE),0))</x:f>
      </x:c>
      <x:c r="S155" s="126"/>
      <x:c r="T155" s="123"/>
      <x:c r="U155" s="125"/>
    </x:row>
    <x:row r="156">
      <x:c r="A156" s="122"/>
      <x:c r="B156" s="123"/>
      <x:c r="C156" s="123"/>
      <x:c r="D156" s="123"/>
      <x:c r="E156" s="123"/>
      <x:c r="F156" s="123"/>
      <x:c r="G156" s="123"/>
      <x:c r="H156" s="123"/>
      <x:c r="I156" s="123"/>
      <x:c r="J156" s="124"/>
      <x:c r="K156" s="124"/>
      <x:c r="L156" s="123"/>
      <x:c r="M156" s="123"/>
      <x:c r="N156" s="125"/>
      <x:c r="O156" s="119" t="str">
        <x:f>IF(A156="","",IFERROR(VLOOKUP(A156,'P31 Journey'!$A$6:$T$205,18,FALSE),0))</x:f>
      </x:c>
      <x:c r="P156" s="120" t="str">
        <x:f>IF(A156="","",IFERROR(VLOOKUP(A156,'Dues &amp; Consent'!$A$6:$V$205,12,FALSE),"REVIEW"))</x:f>
      </x:c>
      <x:c r="Q156" s="120" t="str">
        <x:f>IF(A156="","",IFERROR(VLOOKUP(A156,'Dues &amp; Consent'!$A$6:$V$205,20,FALSE),"REVIEW"))</x:f>
      </x:c>
      <x:c r="R156" s="119" t="str">
        <x:f>IF(A156="","",IFERROR(VLOOKUP(A156,'Attendance'!$A$6:$O$205,14,FALSE),0))</x:f>
      </x:c>
      <x:c r="S156" s="126"/>
      <x:c r="T156" s="123"/>
      <x:c r="U156" s="125"/>
    </x:row>
    <x:row r="157">
      <x:c r="A157" s="122"/>
      <x:c r="B157" s="123"/>
      <x:c r="C157" s="123"/>
      <x:c r="D157" s="123"/>
      <x:c r="E157" s="123"/>
      <x:c r="F157" s="123"/>
      <x:c r="G157" s="123"/>
      <x:c r="H157" s="123"/>
      <x:c r="I157" s="123"/>
      <x:c r="J157" s="124"/>
      <x:c r="K157" s="124"/>
      <x:c r="L157" s="123"/>
      <x:c r="M157" s="123"/>
      <x:c r="N157" s="125"/>
      <x:c r="O157" s="119" t="str">
        <x:f>IF(A157="","",IFERROR(VLOOKUP(A157,'P31 Journey'!$A$6:$T$205,18,FALSE),0))</x:f>
      </x:c>
      <x:c r="P157" s="120" t="str">
        <x:f>IF(A157="","",IFERROR(VLOOKUP(A157,'Dues &amp; Consent'!$A$6:$V$205,12,FALSE),"REVIEW"))</x:f>
      </x:c>
      <x:c r="Q157" s="120" t="str">
        <x:f>IF(A157="","",IFERROR(VLOOKUP(A157,'Dues &amp; Consent'!$A$6:$V$205,20,FALSE),"REVIEW"))</x:f>
      </x:c>
      <x:c r="R157" s="119" t="str">
        <x:f>IF(A157="","",IFERROR(VLOOKUP(A157,'Attendance'!$A$6:$O$205,14,FALSE),0))</x:f>
      </x:c>
      <x:c r="S157" s="126"/>
      <x:c r="T157" s="123"/>
      <x:c r="U157" s="125"/>
    </x:row>
    <x:row r="158">
      <x:c r="A158" s="122"/>
      <x:c r="B158" s="123"/>
      <x:c r="C158" s="123"/>
      <x:c r="D158" s="123"/>
      <x:c r="E158" s="123"/>
      <x:c r="F158" s="123"/>
      <x:c r="G158" s="123"/>
      <x:c r="H158" s="123"/>
      <x:c r="I158" s="123"/>
      <x:c r="J158" s="124"/>
      <x:c r="K158" s="124"/>
      <x:c r="L158" s="123"/>
      <x:c r="M158" s="123"/>
      <x:c r="N158" s="125"/>
      <x:c r="O158" s="119" t="str">
        <x:f>IF(A158="","",IFERROR(VLOOKUP(A158,'P31 Journey'!$A$6:$T$205,18,FALSE),0))</x:f>
      </x:c>
      <x:c r="P158" s="120" t="str">
        <x:f>IF(A158="","",IFERROR(VLOOKUP(A158,'Dues &amp; Consent'!$A$6:$V$205,12,FALSE),"REVIEW"))</x:f>
      </x:c>
      <x:c r="Q158" s="120" t="str">
        <x:f>IF(A158="","",IFERROR(VLOOKUP(A158,'Dues &amp; Consent'!$A$6:$V$205,20,FALSE),"REVIEW"))</x:f>
      </x:c>
      <x:c r="R158" s="119" t="str">
        <x:f>IF(A158="","",IFERROR(VLOOKUP(A158,'Attendance'!$A$6:$O$205,14,FALSE),0))</x:f>
      </x:c>
      <x:c r="S158" s="126"/>
      <x:c r="T158" s="123"/>
      <x:c r="U158" s="125"/>
    </x:row>
    <x:row r="159">
      <x:c r="A159" s="122"/>
      <x:c r="B159" s="123"/>
      <x:c r="C159" s="123"/>
      <x:c r="D159" s="123"/>
      <x:c r="E159" s="123"/>
      <x:c r="F159" s="123"/>
      <x:c r="G159" s="123"/>
      <x:c r="H159" s="123"/>
      <x:c r="I159" s="123"/>
      <x:c r="J159" s="124"/>
      <x:c r="K159" s="124"/>
      <x:c r="L159" s="123"/>
      <x:c r="M159" s="123"/>
      <x:c r="N159" s="125"/>
      <x:c r="O159" s="119" t="str">
        <x:f>IF(A159="","",IFERROR(VLOOKUP(A159,'P31 Journey'!$A$6:$T$205,18,FALSE),0))</x:f>
      </x:c>
      <x:c r="P159" s="120" t="str">
        <x:f>IF(A159="","",IFERROR(VLOOKUP(A159,'Dues &amp; Consent'!$A$6:$V$205,12,FALSE),"REVIEW"))</x:f>
      </x:c>
      <x:c r="Q159" s="120" t="str">
        <x:f>IF(A159="","",IFERROR(VLOOKUP(A159,'Dues &amp; Consent'!$A$6:$V$205,20,FALSE),"REVIEW"))</x:f>
      </x:c>
      <x:c r="R159" s="119" t="str">
        <x:f>IF(A159="","",IFERROR(VLOOKUP(A159,'Attendance'!$A$6:$O$205,14,FALSE),0))</x:f>
      </x:c>
      <x:c r="S159" s="126"/>
      <x:c r="T159" s="123"/>
      <x:c r="U159" s="125"/>
    </x:row>
    <x:row r="160">
      <x:c r="A160" s="122"/>
      <x:c r="B160" s="123"/>
      <x:c r="C160" s="123"/>
      <x:c r="D160" s="123"/>
      <x:c r="E160" s="123"/>
      <x:c r="F160" s="123"/>
      <x:c r="G160" s="123"/>
      <x:c r="H160" s="123"/>
      <x:c r="I160" s="123"/>
      <x:c r="J160" s="124"/>
      <x:c r="K160" s="124"/>
      <x:c r="L160" s="123"/>
      <x:c r="M160" s="123"/>
      <x:c r="N160" s="125"/>
      <x:c r="O160" s="119" t="str">
        <x:f>IF(A160="","",IFERROR(VLOOKUP(A160,'P31 Journey'!$A$6:$T$205,18,FALSE),0))</x:f>
      </x:c>
      <x:c r="P160" s="120" t="str">
        <x:f>IF(A160="","",IFERROR(VLOOKUP(A160,'Dues &amp; Consent'!$A$6:$V$205,12,FALSE),"REVIEW"))</x:f>
      </x:c>
      <x:c r="Q160" s="120" t="str">
        <x:f>IF(A160="","",IFERROR(VLOOKUP(A160,'Dues &amp; Consent'!$A$6:$V$205,20,FALSE),"REVIEW"))</x:f>
      </x:c>
      <x:c r="R160" s="119" t="str">
        <x:f>IF(A160="","",IFERROR(VLOOKUP(A160,'Attendance'!$A$6:$O$205,14,FALSE),0))</x:f>
      </x:c>
      <x:c r="S160" s="126"/>
      <x:c r="T160" s="123"/>
      <x:c r="U160" s="125"/>
    </x:row>
    <x:row r="161">
      <x:c r="A161" s="122"/>
      <x:c r="B161" s="123"/>
      <x:c r="C161" s="123"/>
      <x:c r="D161" s="123"/>
      <x:c r="E161" s="123"/>
      <x:c r="F161" s="123"/>
      <x:c r="G161" s="123"/>
      <x:c r="H161" s="123"/>
      <x:c r="I161" s="123"/>
      <x:c r="J161" s="124"/>
      <x:c r="K161" s="124"/>
      <x:c r="L161" s="123"/>
      <x:c r="M161" s="123"/>
      <x:c r="N161" s="125"/>
      <x:c r="O161" s="119" t="str">
        <x:f>IF(A161="","",IFERROR(VLOOKUP(A161,'P31 Journey'!$A$6:$T$205,18,FALSE),0))</x:f>
      </x:c>
      <x:c r="P161" s="120" t="str">
        <x:f>IF(A161="","",IFERROR(VLOOKUP(A161,'Dues &amp; Consent'!$A$6:$V$205,12,FALSE),"REVIEW"))</x:f>
      </x:c>
      <x:c r="Q161" s="120" t="str">
        <x:f>IF(A161="","",IFERROR(VLOOKUP(A161,'Dues &amp; Consent'!$A$6:$V$205,20,FALSE),"REVIEW"))</x:f>
      </x:c>
      <x:c r="R161" s="119" t="str">
        <x:f>IF(A161="","",IFERROR(VLOOKUP(A161,'Attendance'!$A$6:$O$205,14,FALSE),0))</x:f>
      </x:c>
      <x:c r="S161" s="126"/>
      <x:c r="T161" s="123"/>
      <x:c r="U161" s="125"/>
    </x:row>
    <x:row r="162">
      <x:c r="A162" s="122"/>
      <x:c r="B162" s="123"/>
      <x:c r="C162" s="123"/>
      <x:c r="D162" s="123"/>
      <x:c r="E162" s="123"/>
      <x:c r="F162" s="123"/>
      <x:c r="G162" s="123"/>
      <x:c r="H162" s="123"/>
      <x:c r="I162" s="123"/>
      <x:c r="J162" s="124"/>
      <x:c r="K162" s="124"/>
      <x:c r="L162" s="123"/>
      <x:c r="M162" s="123"/>
      <x:c r="N162" s="125"/>
      <x:c r="O162" s="119" t="str">
        <x:f>IF(A162="","",IFERROR(VLOOKUP(A162,'P31 Journey'!$A$6:$T$205,18,FALSE),0))</x:f>
      </x:c>
      <x:c r="P162" s="120" t="str">
        <x:f>IF(A162="","",IFERROR(VLOOKUP(A162,'Dues &amp; Consent'!$A$6:$V$205,12,FALSE),"REVIEW"))</x:f>
      </x:c>
      <x:c r="Q162" s="120" t="str">
        <x:f>IF(A162="","",IFERROR(VLOOKUP(A162,'Dues &amp; Consent'!$A$6:$V$205,20,FALSE),"REVIEW"))</x:f>
      </x:c>
      <x:c r="R162" s="119" t="str">
        <x:f>IF(A162="","",IFERROR(VLOOKUP(A162,'Attendance'!$A$6:$O$205,14,FALSE),0))</x:f>
      </x:c>
      <x:c r="S162" s="126"/>
      <x:c r="T162" s="123"/>
      <x:c r="U162" s="125"/>
    </x:row>
    <x:row r="163">
      <x:c r="A163" s="122"/>
      <x:c r="B163" s="123"/>
      <x:c r="C163" s="123"/>
      <x:c r="D163" s="123"/>
      <x:c r="E163" s="123"/>
      <x:c r="F163" s="123"/>
      <x:c r="G163" s="123"/>
      <x:c r="H163" s="123"/>
      <x:c r="I163" s="123"/>
      <x:c r="J163" s="124"/>
      <x:c r="K163" s="124"/>
      <x:c r="L163" s="123"/>
      <x:c r="M163" s="123"/>
      <x:c r="N163" s="125"/>
      <x:c r="O163" s="119" t="str">
        <x:f>IF(A163="","",IFERROR(VLOOKUP(A163,'P31 Journey'!$A$6:$T$205,18,FALSE),0))</x:f>
      </x:c>
      <x:c r="P163" s="120" t="str">
        <x:f>IF(A163="","",IFERROR(VLOOKUP(A163,'Dues &amp; Consent'!$A$6:$V$205,12,FALSE),"REVIEW"))</x:f>
      </x:c>
      <x:c r="Q163" s="120" t="str">
        <x:f>IF(A163="","",IFERROR(VLOOKUP(A163,'Dues &amp; Consent'!$A$6:$V$205,20,FALSE),"REVIEW"))</x:f>
      </x:c>
      <x:c r="R163" s="119" t="str">
        <x:f>IF(A163="","",IFERROR(VLOOKUP(A163,'Attendance'!$A$6:$O$205,14,FALSE),0))</x:f>
      </x:c>
      <x:c r="S163" s="126"/>
      <x:c r="T163" s="123"/>
      <x:c r="U163" s="125"/>
    </x:row>
    <x:row r="164">
      <x:c r="A164" s="122"/>
      <x:c r="B164" s="123"/>
      <x:c r="C164" s="123"/>
      <x:c r="D164" s="123"/>
      <x:c r="E164" s="123"/>
      <x:c r="F164" s="123"/>
      <x:c r="G164" s="123"/>
      <x:c r="H164" s="123"/>
      <x:c r="I164" s="123"/>
      <x:c r="J164" s="124"/>
      <x:c r="K164" s="124"/>
      <x:c r="L164" s="123"/>
      <x:c r="M164" s="123"/>
      <x:c r="N164" s="125"/>
      <x:c r="O164" s="119" t="str">
        <x:f>IF(A164="","",IFERROR(VLOOKUP(A164,'P31 Journey'!$A$6:$T$205,18,FALSE),0))</x:f>
      </x:c>
      <x:c r="P164" s="120" t="str">
        <x:f>IF(A164="","",IFERROR(VLOOKUP(A164,'Dues &amp; Consent'!$A$6:$V$205,12,FALSE),"REVIEW"))</x:f>
      </x:c>
      <x:c r="Q164" s="120" t="str">
        <x:f>IF(A164="","",IFERROR(VLOOKUP(A164,'Dues &amp; Consent'!$A$6:$V$205,20,FALSE),"REVIEW"))</x:f>
      </x:c>
      <x:c r="R164" s="119" t="str">
        <x:f>IF(A164="","",IFERROR(VLOOKUP(A164,'Attendance'!$A$6:$O$205,14,FALSE),0))</x:f>
      </x:c>
      <x:c r="S164" s="126"/>
      <x:c r="T164" s="123"/>
      <x:c r="U164" s="125"/>
    </x:row>
    <x:row r="165">
      <x:c r="A165" s="122"/>
      <x:c r="B165" s="123"/>
      <x:c r="C165" s="123"/>
      <x:c r="D165" s="123"/>
      <x:c r="E165" s="123"/>
      <x:c r="F165" s="123"/>
      <x:c r="G165" s="123"/>
      <x:c r="H165" s="123"/>
      <x:c r="I165" s="123"/>
      <x:c r="J165" s="124"/>
      <x:c r="K165" s="124"/>
      <x:c r="L165" s="123"/>
      <x:c r="M165" s="123"/>
      <x:c r="N165" s="125"/>
      <x:c r="O165" s="119" t="str">
        <x:f>IF(A165="","",IFERROR(VLOOKUP(A165,'P31 Journey'!$A$6:$T$205,18,FALSE),0))</x:f>
      </x:c>
      <x:c r="P165" s="120" t="str">
        <x:f>IF(A165="","",IFERROR(VLOOKUP(A165,'Dues &amp; Consent'!$A$6:$V$205,12,FALSE),"REVIEW"))</x:f>
      </x:c>
      <x:c r="Q165" s="120" t="str">
        <x:f>IF(A165="","",IFERROR(VLOOKUP(A165,'Dues &amp; Consent'!$A$6:$V$205,20,FALSE),"REVIEW"))</x:f>
      </x:c>
      <x:c r="R165" s="119" t="str">
        <x:f>IF(A165="","",IFERROR(VLOOKUP(A165,'Attendance'!$A$6:$O$205,14,FALSE),0))</x:f>
      </x:c>
      <x:c r="S165" s="126"/>
      <x:c r="T165" s="123"/>
      <x:c r="U165" s="125"/>
    </x:row>
    <x:row r="166">
      <x:c r="A166" s="122"/>
      <x:c r="B166" s="123"/>
      <x:c r="C166" s="123"/>
      <x:c r="D166" s="123"/>
      <x:c r="E166" s="123"/>
      <x:c r="F166" s="123"/>
      <x:c r="G166" s="123"/>
      <x:c r="H166" s="123"/>
      <x:c r="I166" s="123"/>
      <x:c r="J166" s="124"/>
      <x:c r="K166" s="124"/>
      <x:c r="L166" s="123"/>
      <x:c r="M166" s="123"/>
      <x:c r="N166" s="125"/>
      <x:c r="O166" s="119" t="str">
        <x:f>IF(A166="","",IFERROR(VLOOKUP(A166,'P31 Journey'!$A$6:$T$205,18,FALSE),0))</x:f>
      </x:c>
      <x:c r="P166" s="120" t="str">
        <x:f>IF(A166="","",IFERROR(VLOOKUP(A166,'Dues &amp; Consent'!$A$6:$V$205,12,FALSE),"REVIEW"))</x:f>
      </x:c>
      <x:c r="Q166" s="120" t="str">
        <x:f>IF(A166="","",IFERROR(VLOOKUP(A166,'Dues &amp; Consent'!$A$6:$V$205,20,FALSE),"REVIEW"))</x:f>
      </x:c>
      <x:c r="R166" s="119" t="str">
        <x:f>IF(A166="","",IFERROR(VLOOKUP(A166,'Attendance'!$A$6:$O$205,14,FALSE),0))</x:f>
      </x:c>
      <x:c r="S166" s="126"/>
      <x:c r="T166" s="123"/>
      <x:c r="U166" s="125"/>
    </x:row>
    <x:row r="167">
      <x:c r="A167" s="122"/>
      <x:c r="B167" s="123"/>
      <x:c r="C167" s="123"/>
      <x:c r="D167" s="123"/>
      <x:c r="E167" s="123"/>
      <x:c r="F167" s="123"/>
      <x:c r="G167" s="123"/>
      <x:c r="H167" s="123"/>
      <x:c r="I167" s="123"/>
      <x:c r="J167" s="124"/>
      <x:c r="K167" s="124"/>
      <x:c r="L167" s="123"/>
      <x:c r="M167" s="123"/>
      <x:c r="N167" s="125"/>
      <x:c r="O167" s="119" t="str">
        <x:f>IF(A167="","",IFERROR(VLOOKUP(A167,'P31 Journey'!$A$6:$T$205,18,FALSE),0))</x:f>
      </x:c>
      <x:c r="P167" s="120" t="str">
        <x:f>IF(A167="","",IFERROR(VLOOKUP(A167,'Dues &amp; Consent'!$A$6:$V$205,12,FALSE),"REVIEW"))</x:f>
      </x:c>
      <x:c r="Q167" s="120" t="str">
        <x:f>IF(A167="","",IFERROR(VLOOKUP(A167,'Dues &amp; Consent'!$A$6:$V$205,20,FALSE),"REVIEW"))</x:f>
      </x:c>
      <x:c r="R167" s="119" t="str">
        <x:f>IF(A167="","",IFERROR(VLOOKUP(A167,'Attendance'!$A$6:$O$205,14,FALSE),0))</x:f>
      </x:c>
      <x:c r="S167" s="126"/>
      <x:c r="T167" s="123"/>
      <x:c r="U167" s="125"/>
    </x:row>
    <x:row r="168">
      <x:c r="A168" s="122"/>
      <x:c r="B168" s="123"/>
      <x:c r="C168" s="123"/>
      <x:c r="D168" s="123"/>
      <x:c r="E168" s="123"/>
      <x:c r="F168" s="123"/>
      <x:c r="G168" s="123"/>
      <x:c r="H168" s="123"/>
      <x:c r="I168" s="123"/>
      <x:c r="J168" s="124"/>
      <x:c r="K168" s="124"/>
      <x:c r="L168" s="123"/>
      <x:c r="M168" s="123"/>
      <x:c r="N168" s="125"/>
      <x:c r="O168" s="119" t="str">
        <x:f>IF(A168="","",IFERROR(VLOOKUP(A168,'P31 Journey'!$A$6:$T$205,18,FALSE),0))</x:f>
      </x:c>
      <x:c r="P168" s="120" t="str">
        <x:f>IF(A168="","",IFERROR(VLOOKUP(A168,'Dues &amp; Consent'!$A$6:$V$205,12,FALSE),"REVIEW"))</x:f>
      </x:c>
      <x:c r="Q168" s="120" t="str">
        <x:f>IF(A168="","",IFERROR(VLOOKUP(A168,'Dues &amp; Consent'!$A$6:$V$205,20,FALSE),"REVIEW"))</x:f>
      </x:c>
      <x:c r="R168" s="119" t="str">
        <x:f>IF(A168="","",IFERROR(VLOOKUP(A168,'Attendance'!$A$6:$O$205,14,FALSE),0))</x:f>
      </x:c>
      <x:c r="S168" s="126"/>
      <x:c r="T168" s="123"/>
      <x:c r="U168" s="125"/>
    </x:row>
    <x:row r="169">
      <x:c r="A169" s="122"/>
      <x:c r="B169" s="123"/>
      <x:c r="C169" s="123"/>
      <x:c r="D169" s="123"/>
      <x:c r="E169" s="123"/>
      <x:c r="F169" s="123"/>
      <x:c r="G169" s="123"/>
      <x:c r="H169" s="123"/>
      <x:c r="I169" s="123"/>
      <x:c r="J169" s="124"/>
      <x:c r="K169" s="124"/>
      <x:c r="L169" s="123"/>
      <x:c r="M169" s="123"/>
      <x:c r="N169" s="125"/>
      <x:c r="O169" s="119" t="str">
        <x:f>IF(A169="","",IFERROR(VLOOKUP(A169,'P31 Journey'!$A$6:$T$205,18,FALSE),0))</x:f>
      </x:c>
      <x:c r="P169" s="120" t="str">
        <x:f>IF(A169="","",IFERROR(VLOOKUP(A169,'Dues &amp; Consent'!$A$6:$V$205,12,FALSE),"REVIEW"))</x:f>
      </x:c>
      <x:c r="Q169" s="120" t="str">
        <x:f>IF(A169="","",IFERROR(VLOOKUP(A169,'Dues &amp; Consent'!$A$6:$V$205,20,FALSE),"REVIEW"))</x:f>
      </x:c>
      <x:c r="R169" s="119" t="str">
        <x:f>IF(A169="","",IFERROR(VLOOKUP(A169,'Attendance'!$A$6:$O$205,14,FALSE),0))</x:f>
      </x:c>
      <x:c r="S169" s="126"/>
      <x:c r="T169" s="123"/>
      <x:c r="U169" s="125"/>
    </x:row>
    <x:row r="170">
      <x:c r="A170" s="122"/>
      <x:c r="B170" s="123"/>
      <x:c r="C170" s="123"/>
      <x:c r="D170" s="123"/>
      <x:c r="E170" s="123"/>
      <x:c r="F170" s="123"/>
      <x:c r="G170" s="123"/>
      <x:c r="H170" s="123"/>
      <x:c r="I170" s="123"/>
      <x:c r="J170" s="124"/>
      <x:c r="K170" s="124"/>
      <x:c r="L170" s="123"/>
      <x:c r="M170" s="123"/>
      <x:c r="N170" s="125"/>
      <x:c r="O170" s="119" t="str">
        <x:f>IF(A170="","",IFERROR(VLOOKUP(A170,'P31 Journey'!$A$6:$T$205,18,FALSE),0))</x:f>
      </x:c>
      <x:c r="P170" s="120" t="str">
        <x:f>IF(A170="","",IFERROR(VLOOKUP(A170,'Dues &amp; Consent'!$A$6:$V$205,12,FALSE),"REVIEW"))</x:f>
      </x:c>
      <x:c r="Q170" s="120" t="str">
        <x:f>IF(A170="","",IFERROR(VLOOKUP(A170,'Dues &amp; Consent'!$A$6:$V$205,20,FALSE),"REVIEW"))</x:f>
      </x:c>
      <x:c r="R170" s="119" t="str">
        <x:f>IF(A170="","",IFERROR(VLOOKUP(A170,'Attendance'!$A$6:$O$205,14,FALSE),0))</x:f>
      </x:c>
      <x:c r="S170" s="126"/>
      <x:c r="T170" s="123"/>
      <x:c r="U170" s="125"/>
    </x:row>
    <x:row r="171">
      <x:c r="A171" s="122"/>
      <x:c r="B171" s="123"/>
      <x:c r="C171" s="123"/>
      <x:c r="D171" s="123"/>
      <x:c r="E171" s="123"/>
      <x:c r="F171" s="123"/>
      <x:c r="G171" s="123"/>
      <x:c r="H171" s="123"/>
      <x:c r="I171" s="123"/>
      <x:c r="J171" s="124"/>
      <x:c r="K171" s="124"/>
      <x:c r="L171" s="123"/>
      <x:c r="M171" s="123"/>
      <x:c r="N171" s="125"/>
      <x:c r="O171" s="119" t="str">
        <x:f>IF(A171="","",IFERROR(VLOOKUP(A171,'P31 Journey'!$A$6:$T$205,18,FALSE),0))</x:f>
      </x:c>
      <x:c r="P171" s="120" t="str">
        <x:f>IF(A171="","",IFERROR(VLOOKUP(A171,'Dues &amp; Consent'!$A$6:$V$205,12,FALSE),"REVIEW"))</x:f>
      </x:c>
      <x:c r="Q171" s="120" t="str">
        <x:f>IF(A171="","",IFERROR(VLOOKUP(A171,'Dues &amp; Consent'!$A$6:$V$205,20,FALSE),"REVIEW"))</x:f>
      </x:c>
      <x:c r="R171" s="119" t="str">
        <x:f>IF(A171="","",IFERROR(VLOOKUP(A171,'Attendance'!$A$6:$O$205,14,FALSE),0))</x:f>
      </x:c>
      <x:c r="S171" s="126"/>
      <x:c r="T171" s="123"/>
      <x:c r="U171" s="125"/>
    </x:row>
    <x:row r="172">
      <x:c r="A172" s="122"/>
      <x:c r="B172" s="123"/>
      <x:c r="C172" s="123"/>
      <x:c r="D172" s="123"/>
      <x:c r="E172" s="123"/>
      <x:c r="F172" s="123"/>
      <x:c r="G172" s="123"/>
      <x:c r="H172" s="123"/>
      <x:c r="I172" s="123"/>
      <x:c r="J172" s="124"/>
      <x:c r="K172" s="124"/>
      <x:c r="L172" s="123"/>
      <x:c r="M172" s="123"/>
      <x:c r="N172" s="125"/>
      <x:c r="O172" s="119" t="str">
        <x:f>IF(A172="","",IFERROR(VLOOKUP(A172,'P31 Journey'!$A$6:$T$205,18,FALSE),0))</x:f>
      </x:c>
      <x:c r="P172" s="120" t="str">
        <x:f>IF(A172="","",IFERROR(VLOOKUP(A172,'Dues &amp; Consent'!$A$6:$V$205,12,FALSE),"REVIEW"))</x:f>
      </x:c>
      <x:c r="Q172" s="120" t="str">
        <x:f>IF(A172="","",IFERROR(VLOOKUP(A172,'Dues &amp; Consent'!$A$6:$V$205,20,FALSE),"REVIEW"))</x:f>
      </x:c>
      <x:c r="R172" s="119" t="str">
        <x:f>IF(A172="","",IFERROR(VLOOKUP(A172,'Attendance'!$A$6:$O$205,14,FALSE),0))</x:f>
      </x:c>
      <x:c r="S172" s="126"/>
      <x:c r="T172" s="123"/>
      <x:c r="U172" s="125"/>
    </x:row>
    <x:row r="173">
      <x:c r="A173" s="122"/>
      <x:c r="B173" s="123"/>
      <x:c r="C173" s="123"/>
      <x:c r="D173" s="123"/>
      <x:c r="E173" s="123"/>
      <x:c r="F173" s="123"/>
      <x:c r="G173" s="123"/>
      <x:c r="H173" s="123"/>
      <x:c r="I173" s="123"/>
      <x:c r="J173" s="124"/>
      <x:c r="K173" s="124"/>
      <x:c r="L173" s="123"/>
      <x:c r="M173" s="123"/>
      <x:c r="N173" s="125"/>
      <x:c r="O173" s="119" t="str">
        <x:f>IF(A173="","",IFERROR(VLOOKUP(A173,'P31 Journey'!$A$6:$T$205,18,FALSE),0))</x:f>
      </x:c>
      <x:c r="P173" s="120" t="str">
        <x:f>IF(A173="","",IFERROR(VLOOKUP(A173,'Dues &amp; Consent'!$A$6:$V$205,12,FALSE),"REVIEW"))</x:f>
      </x:c>
      <x:c r="Q173" s="120" t="str">
        <x:f>IF(A173="","",IFERROR(VLOOKUP(A173,'Dues &amp; Consent'!$A$6:$V$205,20,FALSE),"REVIEW"))</x:f>
      </x:c>
      <x:c r="R173" s="119" t="str">
        <x:f>IF(A173="","",IFERROR(VLOOKUP(A173,'Attendance'!$A$6:$O$205,14,FALSE),0))</x:f>
      </x:c>
      <x:c r="S173" s="126"/>
      <x:c r="T173" s="123"/>
      <x:c r="U173" s="125"/>
    </x:row>
    <x:row r="174">
      <x:c r="A174" s="122"/>
      <x:c r="B174" s="123"/>
      <x:c r="C174" s="123"/>
      <x:c r="D174" s="123"/>
      <x:c r="E174" s="123"/>
      <x:c r="F174" s="123"/>
      <x:c r="G174" s="123"/>
      <x:c r="H174" s="123"/>
      <x:c r="I174" s="123"/>
      <x:c r="J174" s="124"/>
      <x:c r="K174" s="124"/>
      <x:c r="L174" s="123"/>
      <x:c r="M174" s="123"/>
      <x:c r="N174" s="125"/>
      <x:c r="O174" s="119" t="str">
        <x:f>IF(A174="","",IFERROR(VLOOKUP(A174,'P31 Journey'!$A$6:$T$205,18,FALSE),0))</x:f>
      </x:c>
      <x:c r="P174" s="120" t="str">
        <x:f>IF(A174="","",IFERROR(VLOOKUP(A174,'Dues &amp; Consent'!$A$6:$V$205,12,FALSE),"REVIEW"))</x:f>
      </x:c>
      <x:c r="Q174" s="120" t="str">
        <x:f>IF(A174="","",IFERROR(VLOOKUP(A174,'Dues &amp; Consent'!$A$6:$V$205,20,FALSE),"REVIEW"))</x:f>
      </x:c>
      <x:c r="R174" s="119" t="str">
        <x:f>IF(A174="","",IFERROR(VLOOKUP(A174,'Attendance'!$A$6:$O$205,14,FALSE),0))</x:f>
      </x:c>
      <x:c r="S174" s="126"/>
      <x:c r="T174" s="123"/>
      <x:c r="U174" s="125"/>
    </x:row>
    <x:row r="175">
      <x:c r="A175" s="122"/>
      <x:c r="B175" s="123"/>
      <x:c r="C175" s="123"/>
      <x:c r="D175" s="123"/>
      <x:c r="E175" s="123"/>
      <x:c r="F175" s="123"/>
      <x:c r="G175" s="123"/>
      <x:c r="H175" s="123"/>
      <x:c r="I175" s="123"/>
      <x:c r="J175" s="124"/>
      <x:c r="K175" s="124"/>
      <x:c r="L175" s="123"/>
      <x:c r="M175" s="123"/>
      <x:c r="N175" s="125"/>
      <x:c r="O175" s="119" t="str">
        <x:f>IF(A175="","",IFERROR(VLOOKUP(A175,'P31 Journey'!$A$6:$T$205,18,FALSE),0))</x:f>
      </x:c>
      <x:c r="P175" s="120" t="str">
        <x:f>IF(A175="","",IFERROR(VLOOKUP(A175,'Dues &amp; Consent'!$A$6:$V$205,12,FALSE),"REVIEW"))</x:f>
      </x:c>
      <x:c r="Q175" s="120" t="str">
        <x:f>IF(A175="","",IFERROR(VLOOKUP(A175,'Dues &amp; Consent'!$A$6:$V$205,20,FALSE),"REVIEW"))</x:f>
      </x:c>
      <x:c r="R175" s="119" t="str">
        <x:f>IF(A175="","",IFERROR(VLOOKUP(A175,'Attendance'!$A$6:$O$205,14,FALSE),0))</x:f>
      </x:c>
      <x:c r="S175" s="126"/>
      <x:c r="T175" s="123"/>
      <x:c r="U175" s="125"/>
    </x:row>
    <x:row r="176">
      <x:c r="A176" s="122"/>
      <x:c r="B176" s="123"/>
      <x:c r="C176" s="123"/>
      <x:c r="D176" s="123"/>
      <x:c r="E176" s="123"/>
      <x:c r="F176" s="123"/>
      <x:c r="G176" s="123"/>
      <x:c r="H176" s="123"/>
      <x:c r="I176" s="123"/>
      <x:c r="J176" s="124"/>
      <x:c r="K176" s="124"/>
      <x:c r="L176" s="123"/>
      <x:c r="M176" s="123"/>
      <x:c r="N176" s="125"/>
      <x:c r="O176" s="119" t="str">
        <x:f>IF(A176="","",IFERROR(VLOOKUP(A176,'P31 Journey'!$A$6:$T$205,18,FALSE),0))</x:f>
      </x:c>
      <x:c r="P176" s="120" t="str">
        <x:f>IF(A176="","",IFERROR(VLOOKUP(A176,'Dues &amp; Consent'!$A$6:$V$205,12,FALSE),"REVIEW"))</x:f>
      </x:c>
      <x:c r="Q176" s="120" t="str">
        <x:f>IF(A176="","",IFERROR(VLOOKUP(A176,'Dues &amp; Consent'!$A$6:$V$205,20,FALSE),"REVIEW"))</x:f>
      </x:c>
      <x:c r="R176" s="119" t="str">
        <x:f>IF(A176="","",IFERROR(VLOOKUP(A176,'Attendance'!$A$6:$O$205,14,FALSE),0))</x:f>
      </x:c>
      <x:c r="S176" s="126"/>
      <x:c r="T176" s="123"/>
      <x:c r="U176" s="125"/>
    </x:row>
    <x:row r="177">
      <x:c r="A177" s="122"/>
      <x:c r="B177" s="123"/>
      <x:c r="C177" s="123"/>
      <x:c r="D177" s="123"/>
      <x:c r="E177" s="123"/>
      <x:c r="F177" s="123"/>
      <x:c r="G177" s="123"/>
      <x:c r="H177" s="123"/>
      <x:c r="I177" s="123"/>
      <x:c r="J177" s="124"/>
      <x:c r="K177" s="124"/>
      <x:c r="L177" s="123"/>
      <x:c r="M177" s="123"/>
      <x:c r="N177" s="125"/>
      <x:c r="O177" s="119" t="str">
        <x:f>IF(A177="","",IFERROR(VLOOKUP(A177,'P31 Journey'!$A$6:$T$205,18,FALSE),0))</x:f>
      </x:c>
      <x:c r="P177" s="120" t="str">
        <x:f>IF(A177="","",IFERROR(VLOOKUP(A177,'Dues &amp; Consent'!$A$6:$V$205,12,FALSE),"REVIEW"))</x:f>
      </x:c>
      <x:c r="Q177" s="120" t="str">
        <x:f>IF(A177="","",IFERROR(VLOOKUP(A177,'Dues &amp; Consent'!$A$6:$V$205,20,FALSE),"REVIEW"))</x:f>
      </x:c>
      <x:c r="R177" s="119" t="str">
        <x:f>IF(A177="","",IFERROR(VLOOKUP(A177,'Attendance'!$A$6:$O$205,14,FALSE),0))</x:f>
      </x:c>
      <x:c r="S177" s="126"/>
      <x:c r="T177" s="123"/>
      <x:c r="U177" s="125"/>
    </x:row>
    <x:row r="178">
      <x:c r="A178" s="122"/>
      <x:c r="B178" s="123"/>
      <x:c r="C178" s="123"/>
      <x:c r="D178" s="123"/>
      <x:c r="E178" s="123"/>
      <x:c r="F178" s="123"/>
      <x:c r="G178" s="123"/>
      <x:c r="H178" s="123"/>
      <x:c r="I178" s="123"/>
      <x:c r="J178" s="124"/>
      <x:c r="K178" s="124"/>
      <x:c r="L178" s="123"/>
      <x:c r="M178" s="123"/>
      <x:c r="N178" s="125"/>
      <x:c r="O178" s="119" t="str">
        <x:f>IF(A178="","",IFERROR(VLOOKUP(A178,'P31 Journey'!$A$6:$T$205,18,FALSE),0))</x:f>
      </x:c>
      <x:c r="P178" s="120" t="str">
        <x:f>IF(A178="","",IFERROR(VLOOKUP(A178,'Dues &amp; Consent'!$A$6:$V$205,12,FALSE),"REVIEW"))</x:f>
      </x:c>
      <x:c r="Q178" s="120" t="str">
        <x:f>IF(A178="","",IFERROR(VLOOKUP(A178,'Dues &amp; Consent'!$A$6:$V$205,20,FALSE),"REVIEW"))</x:f>
      </x:c>
      <x:c r="R178" s="119" t="str">
        <x:f>IF(A178="","",IFERROR(VLOOKUP(A178,'Attendance'!$A$6:$O$205,14,FALSE),0))</x:f>
      </x:c>
      <x:c r="S178" s="126"/>
      <x:c r="T178" s="123"/>
      <x:c r="U178" s="125"/>
    </x:row>
    <x:row r="179">
      <x:c r="A179" s="122"/>
      <x:c r="B179" s="123"/>
      <x:c r="C179" s="123"/>
      <x:c r="D179" s="123"/>
      <x:c r="E179" s="123"/>
      <x:c r="F179" s="123"/>
      <x:c r="G179" s="123"/>
      <x:c r="H179" s="123"/>
      <x:c r="I179" s="123"/>
      <x:c r="J179" s="124"/>
      <x:c r="K179" s="124"/>
      <x:c r="L179" s="123"/>
      <x:c r="M179" s="123"/>
      <x:c r="N179" s="125"/>
      <x:c r="O179" s="119" t="str">
        <x:f>IF(A179="","",IFERROR(VLOOKUP(A179,'P31 Journey'!$A$6:$T$205,18,FALSE),0))</x:f>
      </x:c>
      <x:c r="P179" s="120" t="str">
        <x:f>IF(A179="","",IFERROR(VLOOKUP(A179,'Dues &amp; Consent'!$A$6:$V$205,12,FALSE),"REVIEW"))</x:f>
      </x:c>
      <x:c r="Q179" s="120" t="str">
        <x:f>IF(A179="","",IFERROR(VLOOKUP(A179,'Dues &amp; Consent'!$A$6:$V$205,20,FALSE),"REVIEW"))</x:f>
      </x:c>
      <x:c r="R179" s="119" t="str">
        <x:f>IF(A179="","",IFERROR(VLOOKUP(A179,'Attendance'!$A$6:$O$205,14,FALSE),0))</x:f>
      </x:c>
      <x:c r="S179" s="126"/>
      <x:c r="T179" s="123"/>
      <x:c r="U179" s="125"/>
    </x:row>
    <x:row r="180">
      <x:c r="A180" s="122"/>
      <x:c r="B180" s="123"/>
      <x:c r="C180" s="123"/>
      <x:c r="D180" s="123"/>
      <x:c r="E180" s="123"/>
      <x:c r="F180" s="123"/>
      <x:c r="G180" s="123"/>
      <x:c r="H180" s="123"/>
      <x:c r="I180" s="123"/>
      <x:c r="J180" s="124"/>
      <x:c r="K180" s="124"/>
      <x:c r="L180" s="123"/>
      <x:c r="M180" s="123"/>
      <x:c r="N180" s="125"/>
      <x:c r="O180" s="119" t="str">
        <x:f>IF(A180="","",IFERROR(VLOOKUP(A180,'P31 Journey'!$A$6:$T$205,18,FALSE),0))</x:f>
      </x:c>
      <x:c r="P180" s="120" t="str">
        <x:f>IF(A180="","",IFERROR(VLOOKUP(A180,'Dues &amp; Consent'!$A$6:$V$205,12,FALSE),"REVIEW"))</x:f>
      </x:c>
      <x:c r="Q180" s="120" t="str">
        <x:f>IF(A180="","",IFERROR(VLOOKUP(A180,'Dues &amp; Consent'!$A$6:$V$205,20,FALSE),"REVIEW"))</x:f>
      </x:c>
      <x:c r="R180" s="119" t="str">
        <x:f>IF(A180="","",IFERROR(VLOOKUP(A180,'Attendance'!$A$6:$O$205,14,FALSE),0))</x:f>
      </x:c>
      <x:c r="S180" s="126"/>
      <x:c r="T180" s="123"/>
      <x:c r="U180" s="125"/>
    </x:row>
    <x:row r="181">
      <x:c r="A181" s="122"/>
      <x:c r="B181" s="123"/>
      <x:c r="C181" s="123"/>
      <x:c r="D181" s="123"/>
      <x:c r="E181" s="123"/>
      <x:c r="F181" s="123"/>
      <x:c r="G181" s="123"/>
      <x:c r="H181" s="123"/>
      <x:c r="I181" s="123"/>
      <x:c r="J181" s="124"/>
      <x:c r="K181" s="124"/>
      <x:c r="L181" s="123"/>
      <x:c r="M181" s="123"/>
      <x:c r="N181" s="125"/>
      <x:c r="O181" s="119" t="str">
        <x:f>IF(A181="","",IFERROR(VLOOKUP(A181,'P31 Journey'!$A$6:$T$205,18,FALSE),0))</x:f>
      </x:c>
      <x:c r="P181" s="120" t="str">
        <x:f>IF(A181="","",IFERROR(VLOOKUP(A181,'Dues &amp; Consent'!$A$6:$V$205,12,FALSE),"REVIEW"))</x:f>
      </x:c>
      <x:c r="Q181" s="120" t="str">
        <x:f>IF(A181="","",IFERROR(VLOOKUP(A181,'Dues &amp; Consent'!$A$6:$V$205,20,FALSE),"REVIEW"))</x:f>
      </x:c>
      <x:c r="R181" s="119" t="str">
        <x:f>IF(A181="","",IFERROR(VLOOKUP(A181,'Attendance'!$A$6:$O$205,14,FALSE),0))</x:f>
      </x:c>
      <x:c r="S181" s="126"/>
      <x:c r="T181" s="123"/>
      <x:c r="U181" s="125"/>
    </x:row>
    <x:row r="182">
      <x:c r="A182" s="122"/>
      <x:c r="B182" s="123"/>
      <x:c r="C182" s="123"/>
      <x:c r="D182" s="123"/>
      <x:c r="E182" s="123"/>
      <x:c r="F182" s="123"/>
      <x:c r="G182" s="123"/>
      <x:c r="H182" s="123"/>
      <x:c r="I182" s="123"/>
      <x:c r="J182" s="124"/>
      <x:c r="K182" s="124"/>
      <x:c r="L182" s="123"/>
      <x:c r="M182" s="123"/>
      <x:c r="N182" s="125"/>
      <x:c r="O182" s="119" t="str">
        <x:f>IF(A182="","",IFERROR(VLOOKUP(A182,'P31 Journey'!$A$6:$T$205,18,FALSE),0))</x:f>
      </x:c>
      <x:c r="P182" s="120" t="str">
        <x:f>IF(A182="","",IFERROR(VLOOKUP(A182,'Dues &amp; Consent'!$A$6:$V$205,12,FALSE),"REVIEW"))</x:f>
      </x:c>
      <x:c r="Q182" s="120" t="str">
        <x:f>IF(A182="","",IFERROR(VLOOKUP(A182,'Dues &amp; Consent'!$A$6:$V$205,20,FALSE),"REVIEW"))</x:f>
      </x:c>
      <x:c r="R182" s="119" t="str">
        <x:f>IF(A182="","",IFERROR(VLOOKUP(A182,'Attendance'!$A$6:$O$205,14,FALSE),0))</x:f>
      </x:c>
      <x:c r="S182" s="126"/>
      <x:c r="T182" s="123"/>
      <x:c r="U182" s="125"/>
    </x:row>
    <x:row r="183">
      <x:c r="A183" s="122"/>
      <x:c r="B183" s="123"/>
      <x:c r="C183" s="123"/>
      <x:c r="D183" s="123"/>
      <x:c r="E183" s="123"/>
      <x:c r="F183" s="123"/>
      <x:c r="G183" s="123"/>
      <x:c r="H183" s="123"/>
      <x:c r="I183" s="123"/>
      <x:c r="J183" s="124"/>
      <x:c r="K183" s="124"/>
      <x:c r="L183" s="123"/>
      <x:c r="M183" s="123"/>
      <x:c r="N183" s="125"/>
      <x:c r="O183" s="119" t="str">
        <x:f>IF(A183="","",IFERROR(VLOOKUP(A183,'P31 Journey'!$A$6:$T$205,18,FALSE),0))</x:f>
      </x:c>
      <x:c r="P183" s="120" t="str">
        <x:f>IF(A183="","",IFERROR(VLOOKUP(A183,'Dues &amp; Consent'!$A$6:$V$205,12,FALSE),"REVIEW"))</x:f>
      </x:c>
      <x:c r="Q183" s="120" t="str">
        <x:f>IF(A183="","",IFERROR(VLOOKUP(A183,'Dues &amp; Consent'!$A$6:$V$205,20,FALSE),"REVIEW"))</x:f>
      </x:c>
      <x:c r="R183" s="119" t="str">
        <x:f>IF(A183="","",IFERROR(VLOOKUP(A183,'Attendance'!$A$6:$O$205,14,FALSE),0))</x:f>
      </x:c>
      <x:c r="S183" s="126"/>
      <x:c r="T183" s="123"/>
      <x:c r="U183" s="125"/>
    </x:row>
    <x:row r="184">
      <x:c r="A184" s="122"/>
      <x:c r="B184" s="123"/>
      <x:c r="C184" s="123"/>
      <x:c r="D184" s="123"/>
      <x:c r="E184" s="123"/>
      <x:c r="F184" s="123"/>
      <x:c r="G184" s="123"/>
      <x:c r="H184" s="123"/>
      <x:c r="I184" s="123"/>
      <x:c r="J184" s="124"/>
      <x:c r="K184" s="124"/>
      <x:c r="L184" s="123"/>
      <x:c r="M184" s="123"/>
      <x:c r="N184" s="125"/>
      <x:c r="O184" s="119" t="str">
        <x:f>IF(A184="","",IFERROR(VLOOKUP(A184,'P31 Journey'!$A$6:$T$205,18,FALSE),0))</x:f>
      </x:c>
      <x:c r="P184" s="120" t="str">
        <x:f>IF(A184="","",IFERROR(VLOOKUP(A184,'Dues &amp; Consent'!$A$6:$V$205,12,FALSE),"REVIEW"))</x:f>
      </x:c>
      <x:c r="Q184" s="120" t="str">
        <x:f>IF(A184="","",IFERROR(VLOOKUP(A184,'Dues &amp; Consent'!$A$6:$V$205,20,FALSE),"REVIEW"))</x:f>
      </x:c>
      <x:c r="R184" s="119" t="str">
        <x:f>IF(A184="","",IFERROR(VLOOKUP(A184,'Attendance'!$A$6:$O$205,14,FALSE),0))</x:f>
      </x:c>
      <x:c r="S184" s="126"/>
      <x:c r="T184" s="123"/>
      <x:c r="U184" s="125"/>
    </x:row>
    <x:row r="185">
      <x:c r="A185" s="122"/>
      <x:c r="B185" s="123"/>
      <x:c r="C185" s="123"/>
      <x:c r="D185" s="123"/>
      <x:c r="E185" s="123"/>
      <x:c r="F185" s="123"/>
      <x:c r="G185" s="123"/>
      <x:c r="H185" s="123"/>
      <x:c r="I185" s="123"/>
      <x:c r="J185" s="124"/>
      <x:c r="K185" s="124"/>
      <x:c r="L185" s="123"/>
      <x:c r="M185" s="123"/>
      <x:c r="N185" s="125"/>
      <x:c r="O185" s="119" t="str">
        <x:f>IF(A185="","",IFERROR(VLOOKUP(A185,'P31 Journey'!$A$6:$T$205,18,FALSE),0))</x:f>
      </x:c>
      <x:c r="P185" s="120" t="str">
        <x:f>IF(A185="","",IFERROR(VLOOKUP(A185,'Dues &amp; Consent'!$A$6:$V$205,12,FALSE),"REVIEW"))</x:f>
      </x:c>
      <x:c r="Q185" s="120" t="str">
        <x:f>IF(A185="","",IFERROR(VLOOKUP(A185,'Dues &amp; Consent'!$A$6:$V$205,20,FALSE),"REVIEW"))</x:f>
      </x:c>
      <x:c r="R185" s="119" t="str">
        <x:f>IF(A185="","",IFERROR(VLOOKUP(A185,'Attendance'!$A$6:$O$205,14,FALSE),0))</x:f>
      </x:c>
      <x:c r="S185" s="126"/>
      <x:c r="T185" s="123"/>
      <x:c r="U185" s="125"/>
    </x:row>
    <x:row r="186">
      <x:c r="A186" s="122"/>
      <x:c r="B186" s="123"/>
      <x:c r="C186" s="123"/>
      <x:c r="D186" s="123"/>
      <x:c r="E186" s="123"/>
      <x:c r="F186" s="123"/>
      <x:c r="G186" s="123"/>
      <x:c r="H186" s="123"/>
      <x:c r="I186" s="123"/>
      <x:c r="J186" s="124"/>
      <x:c r="K186" s="124"/>
      <x:c r="L186" s="123"/>
      <x:c r="M186" s="123"/>
      <x:c r="N186" s="125"/>
      <x:c r="O186" s="119" t="str">
        <x:f>IF(A186="","",IFERROR(VLOOKUP(A186,'P31 Journey'!$A$6:$T$205,18,FALSE),0))</x:f>
      </x:c>
      <x:c r="P186" s="120" t="str">
        <x:f>IF(A186="","",IFERROR(VLOOKUP(A186,'Dues &amp; Consent'!$A$6:$V$205,12,FALSE),"REVIEW"))</x:f>
      </x:c>
      <x:c r="Q186" s="120" t="str">
        <x:f>IF(A186="","",IFERROR(VLOOKUP(A186,'Dues &amp; Consent'!$A$6:$V$205,20,FALSE),"REVIEW"))</x:f>
      </x:c>
      <x:c r="R186" s="119" t="str">
        <x:f>IF(A186="","",IFERROR(VLOOKUP(A186,'Attendance'!$A$6:$O$205,14,FALSE),0))</x:f>
      </x:c>
      <x:c r="S186" s="126"/>
      <x:c r="T186" s="123"/>
      <x:c r="U186" s="125"/>
    </x:row>
    <x:row r="187">
      <x:c r="A187" s="122"/>
      <x:c r="B187" s="123"/>
      <x:c r="C187" s="123"/>
      <x:c r="D187" s="123"/>
      <x:c r="E187" s="123"/>
      <x:c r="F187" s="123"/>
      <x:c r="G187" s="123"/>
      <x:c r="H187" s="123"/>
      <x:c r="I187" s="123"/>
      <x:c r="J187" s="124"/>
      <x:c r="K187" s="124"/>
      <x:c r="L187" s="123"/>
      <x:c r="M187" s="123"/>
      <x:c r="N187" s="125"/>
      <x:c r="O187" s="119" t="str">
        <x:f>IF(A187="","",IFERROR(VLOOKUP(A187,'P31 Journey'!$A$6:$T$205,18,FALSE),0))</x:f>
      </x:c>
      <x:c r="P187" s="120" t="str">
        <x:f>IF(A187="","",IFERROR(VLOOKUP(A187,'Dues &amp; Consent'!$A$6:$V$205,12,FALSE),"REVIEW"))</x:f>
      </x:c>
      <x:c r="Q187" s="120" t="str">
        <x:f>IF(A187="","",IFERROR(VLOOKUP(A187,'Dues &amp; Consent'!$A$6:$V$205,20,FALSE),"REVIEW"))</x:f>
      </x:c>
      <x:c r="R187" s="119" t="str">
        <x:f>IF(A187="","",IFERROR(VLOOKUP(A187,'Attendance'!$A$6:$O$205,14,FALSE),0))</x:f>
      </x:c>
      <x:c r="S187" s="126"/>
      <x:c r="T187" s="123"/>
      <x:c r="U187" s="125"/>
    </x:row>
    <x:row r="188">
      <x:c r="A188" s="122"/>
      <x:c r="B188" s="123"/>
      <x:c r="C188" s="123"/>
      <x:c r="D188" s="123"/>
      <x:c r="E188" s="123"/>
      <x:c r="F188" s="123"/>
      <x:c r="G188" s="123"/>
      <x:c r="H188" s="123"/>
      <x:c r="I188" s="123"/>
      <x:c r="J188" s="124"/>
      <x:c r="K188" s="124"/>
      <x:c r="L188" s="123"/>
      <x:c r="M188" s="123"/>
      <x:c r="N188" s="125"/>
      <x:c r="O188" s="119" t="str">
        <x:f>IF(A188="","",IFERROR(VLOOKUP(A188,'P31 Journey'!$A$6:$T$205,18,FALSE),0))</x:f>
      </x:c>
      <x:c r="P188" s="120" t="str">
        <x:f>IF(A188="","",IFERROR(VLOOKUP(A188,'Dues &amp; Consent'!$A$6:$V$205,12,FALSE),"REVIEW"))</x:f>
      </x:c>
      <x:c r="Q188" s="120" t="str">
        <x:f>IF(A188="","",IFERROR(VLOOKUP(A188,'Dues &amp; Consent'!$A$6:$V$205,20,FALSE),"REVIEW"))</x:f>
      </x:c>
      <x:c r="R188" s="119" t="str">
        <x:f>IF(A188="","",IFERROR(VLOOKUP(A188,'Attendance'!$A$6:$O$205,14,FALSE),0))</x:f>
      </x:c>
      <x:c r="S188" s="126"/>
      <x:c r="T188" s="123"/>
      <x:c r="U188" s="125"/>
    </x:row>
    <x:row r="189">
      <x:c r="A189" s="122"/>
      <x:c r="B189" s="123"/>
      <x:c r="C189" s="123"/>
      <x:c r="D189" s="123"/>
      <x:c r="E189" s="123"/>
      <x:c r="F189" s="123"/>
      <x:c r="G189" s="123"/>
      <x:c r="H189" s="123"/>
      <x:c r="I189" s="123"/>
      <x:c r="J189" s="124"/>
      <x:c r="K189" s="124"/>
      <x:c r="L189" s="123"/>
      <x:c r="M189" s="123"/>
      <x:c r="N189" s="125"/>
      <x:c r="O189" s="119" t="str">
        <x:f>IF(A189="","",IFERROR(VLOOKUP(A189,'P31 Journey'!$A$6:$T$205,18,FALSE),0))</x:f>
      </x:c>
      <x:c r="P189" s="120" t="str">
        <x:f>IF(A189="","",IFERROR(VLOOKUP(A189,'Dues &amp; Consent'!$A$6:$V$205,12,FALSE),"REVIEW"))</x:f>
      </x:c>
      <x:c r="Q189" s="120" t="str">
        <x:f>IF(A189="","",IFERROR(VLOOKUP(A189,'Dues &amp; Consent'!$A$6:$V$205,20,FALSE),"REVIEW"))</x:f>
      </x:c>
      <x:c r="R189" s="119" t="str">
        <x:f>IF(A189="","",IFERROR(VLOOKUP(A189,'Attendance'!$A$6:$O$205,14,FALSE),0))</x:f>
      </x:c>
      <x:c r="S189" s="126"/>
      <x:c r="T189" s="123"/>
      <x:c r="U189" s="125"/>
    </x:row>
    <x:row r="190">
      <x:c r="A190" s="122"/>
      <x:c r="B190" s="123"/>
      <x:c r="C190" s="123"/>
      <x:c r="D190" s="123"/>
      <x:c r="E190" s="123"/>
      <x:c r="F190" s="123"/>
      <x:c r="G190" s="123"/>
      <x:c r="H190" s="123"/>
      <x:c r="I190" s="123"/>
      <x:c r="J190" s="124"/>
      <x:c r="K190" s="124"/>
      <x:c r="L190" s="123"/>
      <x:c r="M190" s="123"/>
      <x:c r="N190" s="125"/>
      <x:c r="O190" s="119" t="str">
        <x:f>IF(A190="","",IFERROR(VLOOKUP(A190,'P31 Journey'!$A$6:$T$205,18,FALSE),0))</x:f>
      </x:c>
      <x:c r="P190" s="120" t="str">
        <x:f>IF(A190="","",IFERROR(VLOOKUP(A190,'Dues &amp; Consent'!$A$6:$V$205,12,FALSE),"REVIEW"))</x:f>
      </x:c>
      <x:c r="Q190" s="120" t="str">
        <x:f>IF(A190="","",IFERROR(VLOOKUP(A190,'Dues &amp; Consent'!$A$6:$V$205,20,FALSE),"REVIEW"))</x:f>
      </x:c>
      <x:c r="R190" s="119" t="str">
        <x:f>IF(A190="","",IFERROR(VLOOKUP(A190,'Attendance'!$A$6:$O$205,14,FALSE),0))</x:f>
      </x:c>
      <x:c r="S190" s="126"/>
      <x:c r="T190" s="123"/>
      <x:c r="U190" s="125"/>
    </x:row>
    <x:row r="191">
      <x:c r="A191" s="122"/>
      <x:c r="B191" s="123"/>
      <x:c r="C191" s="123"/>
      <x:c r="D191" s="123"/>
      <x:c r="E191" s="123"/>
      <x:c r="F191" s="123"/>
      <x:c r="G191" s="123"/>
      <x:c r="H191" s="123"/>
      <x:c r="I191" s="123"/>
      <x:c r="J191" s="124"/>
      <x:c r="K191" s="124"/>
      <x:c r="L191" s="123"/>
      <x:c r="M191" s="123"/>
      <x:c r="N191" s="125"/>
      <x:c r="O191" s="119" t="str">
        <x:f>IF(A191="","",IFERROR(VLOOKUP(A191,'P31 Journey'!$A$6:$T$205,18,FALSE),0))</x:f>
      </x:c>
      <x:c r="P191" s="120" t="str">
        <x:f>IF(A191="","",IFERROR(VLOOKUP(A191,'Dues &amp; Consent'!$A$6:$V$205,12,FALSE),"REVIEW"))</x:f>
      </x:c>
      <x:c r="Q191" s="120" t="str">
        <x:f>IF(A191="","",IFERROR(VLOOKUP(A191,'Dues &amp; Consent'!$A$6:$V$205,20,FALSE),"REVIEW"))</x:f>
      </x:c>
      <x:c r="R191" s="119" t="str">
        <x:f>IF(A191="","",IFERROR(VLOOKUP(A191,'Attendance'!$A$6:$O$205,14,FALSE),0))</x:f>
      </x:c>
      <x:c r="S191" s="126"/>
      <x:c r="T191" s="123"/>
      <x:c r="U191" s="125"/>
    </x:row>
    <x:row r="192">
      <x:c r="A192" s="122"/>
      <x:c r="B192" s="123"/>
      <x:c r="C192" s="123"/>
      <x:c r="D192" s="123"/>
      <x:c r="E192" s="123"/>
      <x:c r="F192" s="123"/>
      <x:c r="G192" s="123"/>
      <x:c r="H192" s="123"/>
      <x:c r="I192" s="123"/>
      <x:c r="J192" s="124"/>
      <x:c r="K192" s="124"/>
      <x:c r="L192" s="123"/>
      <x:c r="M192" s="123"/>
      <x:c r="N192" s="125"/>
      <x:c r="O192" s="119" t="str">
        <x:f>IF(A192="","",IFERROR(VLOOKUP(A192,'P31 Journey'!$A$6:$T$205,18,FALSE),0))</x:f>
      </x:c>
      <x:c r="P192" s="120" t="str">
        <x:f>IF(A192="","",IFERROR(VLOOKUP(A192,'Dues &amp; Consent'!$A$6:$V$205,12,FALSE),"REVIEW"))</x:f>
      </x:c>
      <x:c r="Q192" s="120" t="str">
        <x:f>IF(A192="","",IFERROR(VLOOKUP(A192,'Dues &amp; Consent'!$A$6:$V$205,20,FALSE),"REVIEW"))</x:f>
      </x:c>
      <x:c r="R192" s="119" t="str">
        <x:f>IF(A192="","",IFERROR(VLOOKUP(A192,'Attendance'!$A$6:$O$205,14,FALSE),0))</x:f>
      </x:c>
      <x:c r="S192" s="126"/>
      <x:c r="T192" s="123"/>
      <x:c r="U192" s="125"/>
    </x:row>
    <x:row r="193">
      <x:c r="A193" s="122"/>
      <x:c r="B193" s="123"/>
      <x:c r="C193" s="123"/>
      <x:c r="D193" s="123"/>
      <x:c r="E193" s="123"/>
      <x:c r="F193" s="123"/>
      <x:c r="G193" s="123"/>
      <x:c r="H193" s="123"/>
      <x:c r="I193" s="123"/>
      <x:c r="J193" s="124"/>
      <x:c r="K193" s="124"/>
      <x:c r="L193" s="123"/>
      <x:c r="M193" s="123"/>
      <x:c r="N193" s="125"/>
      <x:c r="O193" s="119" t="str">
        <x:f>IF(A193="","",IFERROR(VLOOKUP(A193,'P31 Journey'!$A$6:$T$205,18,FALSE),0))</x:f>
      </x:c>
      <x:c r="P193" s="120" t="str">
        <x:f>IF(A193="","",IFERROR(VLOOKUP(A193,'Dues &amp; Consent'!$A$6:$V$205,12,FALSE),"REVIEW"))</x:f>
      </x:c>
      <x:c r="Q193" s="120" t="str">
        <x:f>IF(A193="","",IFERROR(VLOOKUP(A193,'Dues &amp; Consent'!$A$6:$V$205,20,FALSE),"REVIEW"))</x:f>
      </x:c>
      <x:c r="R193" s="119" t="str">
        <x:f>IF(A193="","",IFERROR(VLOOKUP(A193,'Attendance'!$A$6:$O$205,14,FALSE),0))</x:f>
      </x:c>
      <x:c r="S193" s="126"/>
      <x:c r="T193" s="123"/>
      <x:c r="U193" s="125"/>
    </x:row>
    <x:row r="194">
      <x:c r="A194" s="122"/>
      <x:c r="B194" s="123"/>
      <x:c r="C194" s="123"/>
      <x:c r="D194" s="123"/>
      <x:c r="E194" s="123"/>
      <x:c r="F194" s="123"/>
      <x:c r="G194" s="123"/>
      <x:c r="H194" s="123"/>
      <x:c r="I194" s="123"/>
      <x:c r="J194" s="124"/>
      <x:c r="K194" s="124"/>
      <x:c r="L194" s="123"/>
      <x:c r="M194" s="123"/>
      <x:c r="N194" s="125"/>
      <x:c r="O194" s="119" t="str">
        <x:f>IF(A194="","",IFERROR(VLOOKUP(A194,'P31 Journey'!$A$6:$T$205,18,FALSE),0))</x:f>
      </x:c>
      <x:c r="P194" s="120" t="str">
        <x:f>IF(A194="","",IFERROR(VLOOKUP(A194,'Dues &amp; Consent'!$A$6:$V$205,12,FALSE),"REVIEW"))</x:f>
      </x:c>
      <x:c r="Q194" s="120" t="str">
        <x:f>IF(A194="","",IFERROR(VLOOKUP(A194,'Dues &amp; Consent'!$A$6:$V$205,20,FALSE),"REVIEW"))</x:f>
      </x:c>
      <x:c r="R194" s="119" t="str">
        <x:f>IF(A194="","",IFERROR(VLOOKUP(A194,'Attendance'!$A$6:$O$205,14,FALSE),0))</x:f>
      </x:c>
      <x:c r="S194" s="126"/>
      <x:c r="T194" s="123"/>
      <x:c r="U194" s="125"/>
    </x:row>
    <x:row r="195">
      <x:c r="A195" s="122"/>
      <x:c r="B195" s="123"/>
      <x:c r="C195" s="123"/>
      <x:c r="D195" s="123"/>
      <x:c r="E195" s="123"/>
      <x:c r="F195" s="123"/>
      <x:c r="G195" s="123"/>
      <x:c r="H195" s="123"/>
      <x:c r="I195" s="123"/>
      <x:c r="J195" s="124"/>
      <x:c r="K195" s="124"/>
      <x:c r="L195" s="123"/>
      <x:c r="M195" s="123"/>
      <x:c r="N195" s="125"/>
      <x:c r="O195" s="119" t="str">
        <x:f>IF(A195="","",IFERROR(VLOOKUP(A195,'P31 Journey'!$A$6:$T$205,18,FALSE),0))</x:f>
      </x:c>
      <x:c r="P195" s="120" t="str">
        <x:f>IF(A195="","",IFERROR(VLOOKUP(A195,'Dues &amp; Consent'!$A$6:$V$205,12,FALSE),"REVIEW"))</x:f>
      </x:c>
      <x:c r="Q195" s="120" t="str">
        <x:f>IF(A195="","",IFERROR(VLOOKUP(A195,'Dues &amp; Consent'!$A$6:$V$205,20,FALSE),"REVIEW"))</x:f>
      </x:c>
      <x:c r="R195" s="119" t="str">
        <x:f>IF(A195="","",IFERROR(VLOOKUP(A195,'Attendance'!$A$6:$O$205,14,FALSE),0))</x:f>
      </x:c>
      <x:c r="S195" s="126"/>
      <x:c r="T195" s="123"/>
      <x:c r="U195" s="125"/>
    </x:row>
    <x:row r="196">
      <x:c r="A196" s="122"/>
      <x:c r="B196" s="123"/>
      <x:c r="C196" s="123"/>
      <x:c r="D196" s="123"/>
      <x:c r="E196" s="123"/>
      <x:c r="F196" s="123"/>
      <x:c r="G196" s="123"/>
      <x:c r="H196" s="123"/>
      <x:c r="I196" s="123"/>
      <x:c r="J196" s="124"/>
      <x:c r="K196" s="124"/>
      <x:c r="L196" s="123"/>
      <x:c r="M196" s="123"/>
      <x:c r="N196" s="125"/>
      <x:c r="O196" s="119" t="str">
        <x:f>IF(A196="","",IFERROR(VLOOKUP(A196,'P31 Journey'!$A$6:$T$205,18,FALSE),0))</x:f>
      </x:c>
      <x:c r="P196" s="120" t="str">
        <x:f>IF(A196="","",IFERROR(VLOOKUP(A196,'Dues &amp; Consent'!$A$6:$V$205,12,FALSE),"REVIEW"))</x:f>
      </x:c>
      <x:c r="Q196" s="120" t="str">
        <x:f>IF(A196="","",IFERROR(VLOOKUP(A196,'Dues &amp; Consent'!$A$6:$V$205,20,FALSE),"REVIEW"))</x:f>
      </x:c>
      <x:c r="R196" s="119" t="str">
        <x:f>IF(A196="","",IFERROR(VLOOKUP(A196,'Attendance'!$A$6:$O$205,14,FALSE),0))</x:f>
      </x:c>
      <x:c r="S196" s="126"/>
      <x:c r="T196" s="123"/>
      <x:c r="U196" s="125"/>
    </x:row>
    <x:row r="197">
      <x:c r="A197" s="122"/>
      <x:c r="B197" s="123"/>
      <x:c r="C197" s="123"/>
      <x:c r="D197" s="123"/>
      <x:c r="E197" s="123"/>
      <x:c r="F197" s="123"/>
      <x:c r="G197" s="123"/>
      <x:c r="H197" s="123"/>
      <x:c r="I197" s="123"/>
      <x:c r="J197" s="124"/>
      <x:c r="K197" s="124"/>
      <x:c r="L197" s="123"/>
      <x:c r="M197" s="123"/>
      <x:c r="N197" s="125"/>
      <x:c r="O197" s="119" t="str">
        <x:f>IF(A197="","",IFERROR(VLOOKUP(A197,'P31 Journey'!$A$6:$T$205,18,FALSE),0))</x:f>
      </x:c>
      <x:c r="P197" s="120" t="str">
        <x:f>IF(A197="","",IFERROR(VLOOKUP(A197,'Dues &amp; Consent'!$A$6:$V$205,12,FALSE),"REVIEW"))</x:f>
      </x:c>
      <x:c r="Q197" s="120" t="str">
        <x:f>IF(A197="","",IFERROR(VLOOKUP(A197,'Dues &amp; Consent'!$A$6:$V$205,20,FALSE),"REVIEW"))</x:f>
      </x:c>
      <x:c r="R197" s="119" t="str">
        <x:f>IF(A197="","",IFERROR(VLOOKUP(A197,'Attendance'!$A$6:$O$205,14,FALSE),0))</x:f>
      </x:c>
      <x:c r="S197" s="126"/>
      <x:c r="T197" s="123"/>
      <x:c r="U197" s="125"/>
    </x:row>
    <x:row r="198">
      <x:c r="A198" s="122"/>
      <x:c r="B198" s="123"/>
      <x:c r="C198" s="123"/>
      <x:c r="D198" s="123"/>
      <x:c r="E198" s="123"/>
      <x:c r="F198" s="123"/>
      <x:c r="G198" s="123"/>
      <x:c r="H198" s="123"/>
      <x:c r="I198" s="123"/>
      <x:c r="J198" s="124"/>
      <x:c r="K198" s="124"/>
      <x:c r="L198" s="123"/>
      <x:c r="M198" s="123"/>
      <x:c r="N198" s="125"/>
      <x:c r="O198" s="119" t="str">
        <x:f>IF(A198="","",IFERROR(VLOOKUP(A198,'P31 Journey'!$A$6:$T$205,18,FALSE),0))</x:f>
      </x:c>
      <x:c r="P198" s="120" t="str">
        <x:f>IF(A198="","",IFERROR(VLOOKUP(A198,'Dues &amp; Consent'!$A$6:$V$205,12,FALSE),"REVIEW"))</x:f>
      </x:c>
      <x:c r="Q198" s="120" t="str">
        <x:f>IF(A198="","",IFERROR(VLOOKUP(A198,'Dues &amp; Consent'!$A$6:$V$205,20,FALSE),"REVIEW"))</x:f>
      </x:c>
      <x:c r="R198" s="119" t="str">
        <x:f>IF(A198="","",IFERROR(VLOOKUP(A198,'Attendance'!$A$6:$O$205,14,FALSE),0))</x:f>
      </x:c>
      <x:c r="S198" s="126"/>
      <x:c r="T198" s="123"/>
      <x:c r="U198" s="125"/>
    </x:row>
    <x:row r="199">
      <x:c r="A199" s="122"/>
      <x:c r="B199" s="123"/>
      <x:c r="C199" s="123"/>
      <x:c r="D199" s="123"/>
      <x:c r="E199" s="123"/>
      <x:c r="F199" s="123"/>
      <x:c r="G199" s="123"/>
      <x:c r="H199" s="123"/>
      <x:c r="I199" s="123"/>
      <x:c r="J199" s="124"/>
      <x:c r="K199" s="124"/>
      <x:c r="L199" s="123"/>
      <x:c r="M199" s="123"/>
      <x:c r="N199" s="125"/>
      <x:c r="O199" s="119" t="str">
        <x:f>IF(A199="","",IFERROR(VLOOKUP(A199,'P31 Journey'!$A$6:$T$205,18,FALSE),0))</x:f>
      </x:c>
      <x:c r="P199" s="120" t="str">
        <x:f>IF(A199="","",IFERROR(VLOOKUP(A199,'Dues &amp; Consent'!$A$6:$V$205,12,FALSE),"REVIEW"))</x:f>
      </x:c>
      <x:c r="Q199" s="120" t="str">
        <x:f>IF(A199="","",IFERROR(VLOOKUP(A199,'Dues &amp; Consent'!$A$6:$V$205,20,FALSE),"REVIEW"))</x:f>
      </x:c>
      <x:c r="R199" s="119" t="str">
        <x:f>IF(A199="","",IFERROR(VLOOKUP(A199,'Attendance'!$A$6:$O$205,14,FALSE),0))</x:f>
      </x:c>
      <x:c r="S199" s="126"/>
      <x:c r="T199" s="123"/>
      <x:c r="U199" s="125"/>
    </x:row>
    <x:row r="200">
      <x:c r="A200" s="122"/>
      <x:c r="B200" s="123"/>
      <x:c r="C200" s="123"/>
      <x:c r="D200" s="123"/>
      <x:c r="E200" s="123"/>
      <x:c r="F200" s="123"/>
      <x:c r="G200" s="123"/>
      <x:c r="H200" s="123"/>
      <x:c r="I200" s="123"/>
      <x:c r="J200" s="124"/>
      <x:c r="K200" s="124"/>
      <x:c r="L200" s="123"/>
      <x:c r="M200" s="123"/>
      <x:c r="N200" s="125"/>
      <x:c r="O200" s="119" t="str">
        <x:f>IF(A200="","",IFERROR(VLOOKUP(A200,'P31 Journey'!$A$6:$T$205,18,FALSE),0))</x:f>
      </x:c>
      <x:c r="P200" s="120" t="str">
        <x:f>IF(A200="","",IFERROR(VLOOKUP(A200,'Dues &amp; Consent'!$A$6:$V$205,12,FALSE),"REVIEW"))</x:f>
      </x:c>
      <x:c r="Q200" s="120" t="str">
        <x:f>IF(A200="","",IFERROR(VLOOKUP(A200,'Dues &amp; Consent'!$A$6:$V$205,20,FALSE),"REVIEW"))</x:f>
      </x:c>
      <x:c r="R200" s="119" t="str">
        <x:f>IF(A200="","",IFERROR(VLOOKUP(A200,'Attendance'!$A$6:$O$205,14,FALSE),0))</x:f>
      </x:c>
      <x:c r="S200" s="126"/>
      <x:c r="T200" s="123"/>
      <x:c r="U200" s="125"/>
    </x:row>
    <x:row r="201">
      <x:c r="A201" s="122"/>
      <x:c r="B201" s="123"/>
      <x:c r="C201" s="123"/>
      <x:c r="D201" s="123"/>
      <x:c r="E201" s="123"/>
      <x:c r="F201" s="123"/>
      <x:c r="G201" s="123"/>
      <x:c r="H201" s="123"/>
      <x:c r="I201" s="123"/>
      <x:c r="J201" s="124"/>
      <x:c r="K201" s="124"/>
      <x:c r="L201" s="123"/>
      <x:c r="M201" s="123"/>
      <x:c r="N201" s="125"/>
      <x:c r="O201" s="119" t="str">
        <x:f>IF(A201="","",IFERROR(VLOOKUP(A201,'P31 Journey'!$A$6:$T$205,18,FALSE),0))</x:f>
      </x:c>
      <x:c r="P201" s="120" t="str">
        <x:f>IF(A201="","",IFERROR(VLOOKUP(A201,'Dues &amp; Consent'!$A$6:$V$205,12,FALSE),"REVIEW"))</x:f>
      </x:c>
      <x:c r="Q201" s="120" t="str">
        <x:f>IF(A201="","",IFERROR(VLOOKUP(A201,'Dues &amp; Consent'!$A$6:$V$205,20,FALSE),"REVIEW"))</x:f>
      </x:c>
      <x:c r="R201" s="119" t="str">
        <x:f>IF(A201="","",IFERROR(VLOOKUP(A201,'Attendance'!$A$6:$O$205,14,FALSE),0))</x:f>
      </x:c>
      <x:c r="S201" s="126"/>
      <x:c r="T201" s="123"/>
      <x:c r="U201" s="125"/>
    </x:row>
    <x:row r="202">
      <x:c r="A202" s="122"/>
      <x:c r="B202" s="123"/>
      <x:c r="C202" s="123"/>
      <x:c r="D202" s="123"/>
      <x:c r="E202" s="123"/>
      <x:c r="F202" s="123"/>
      <x:c r="G202" s="123"/>
      <x:c r="H202" s="123"/>
      <x:c r="I202" s="123"/>
      <x:c r="J202" s="124"/>
      <x:c r="K202" s="124"/>
      <x:c r="L202" s="123"/>
      <x:c r="M202" s="123"/>
      <x:c r="N202" s="125"/>
      <x:c r="O202" s="119" t="str">
        <x:f>IF(A202="","",IFERROR(VLOOKUP(A202,'P31 Journey'!$A$6:$T$205,18,FALSE),0))</x:f>
      </x:c>
      <x:c r="P202" s="120" t="str">
        <x:f>IF(A202="","",IFERROR(VLOOKUP(A202,'Dues &amp; Consent'!$A$6:$V$205,12,FALSE),"REVIEW"))</x:f>
      </x:c>
      <x:c r="Q202" s="120" t="str">
        <x:f>IF(A202="","",IFERROR(VLOOKUP(A202,'Dues &amp; Consent'!$A$6:$V$205,20,FALSE),"REVIEW"))</x:f>
      </x:c>
      <x:c r="R202" s="119" t="str">
        <x:f>IF(A202="","",IFERROR(VLOOKUP(A202,'Attendance'!$A$6:$O$205,14,FALSE),0))</x:f>
      </x:c>
      <x:c r="S202" s="126"/>
      <x:c r="T202" s="123"/>
      <x:c r="U202" s="125"/>
    </x:row>
    <x:row r="203">
      <x:c r="A203" s="122"/>
      <x:c r="B203" s="123"/>
      <x:c r="C203" s="123"/>
      <x:c r="D203" s="123"/>
      <x:c r="E203" s="123"/>
      <x:c r="F203" s="123"/>
      <x:c r="G203" s="123"/>
      <x:c r="H203" s="123"/>
      <x:c r="I203" s="123"/>
      <x:c r="J203" s="124"/>
      <x:c r="K203" s="124"/>
      <x:c r="L203" s="123"/>
      <x:c r="M203" s="123"/>
      <x:c r="N203" s="125"/>
      <x:c r="O203" s="119" t="str">
        <x:f>IF(A203="","",IFERROR(VLOOKUP(A203,'P31 Journey'!$A$6:$T$205,18,FALSE),0))</x:f>
      </x:c>
      <x:c r="P203" s="120" t="str">
        <x:f>IF(A203="","",IFERROR(VLOOKUP(A203,'Dues &amp; Consent'!$A$6:$V$205,12,FALSE),"REVIEW"))</x:f>
      </x:c>
      <x:c r="Q203" s="120" t="str">
        <x:f>IF(A203="","",IFERROR(VLOOKUP(A203,'Dues &amp; Consent'!$A$6:$V$205,20,FALSE),"REVIEW"))</x:f>
      </x:c>
      <x:c r="R203" s="119" t="str">
        <x:f>IF(A203="","",IFERROR(VLOOKUP(A203,'Attendance'!$A$6:$O$205,14,FALSE),0))</x:f>
      </x:c>
      <x:c r="S203" s="126"/>
      <x:c r="T203" s="123"/>
      <x:c r="U203" s="125"/>
    </x:row>
    <x:row r="204">
      <x:c r="A204" s="122"/>
      <x:c r="B204" s="123"/>
      <x:c r="C204" s="123"/>
      <x:c r="D204" s="123"/>
      <x:c r="E204" s="123"/>
      <x:c r="F204" s="123"/>
      <x:c r="G204" s="123"/>
      <x:c r="H204" s="123"/>
      <x:c r="I204" s="123"/>
      <x:c r="J204" s="124"/>
      <x:c r="K204" s="124"/>
      <x:c r="L204" s="123"/>
      <x:c r="M204" s="123"/>
      <x:c r="N204" s="125"/>
      <x:c r="O204" s="119" t="str">
        <x:f>IF(A204="","",IFERROR(VLOOKUP(A204,'P31 Journey'!$A$6:$T$205,18,FALSE),0))</x:f>
      </x:c>
      <x:c r="P204" s="120" t="str">
        <x:f>IF(A204="","",IFERROR(VLOOKUP(A204,'Dues &amp; Consent'!$A$6:$V$205,12,FALSE),"REVIEW"))</x:f>
      </x:c>
      <x:c r="Q204" s="120" t="str">
        <x:f>IF(A204="","",IFERROR(VLOOKUP(A204,'Dues &amp; Consent'!$A$6:$V$205,20,FALSE),"REVIEW"))</x:f>
      </x:c>
      <x:c r="R204" s="119" t="str">
        <x:f>IF(A204="","",IFERROR(VLOOKUP(A204,'Attendance'!$A$6:$O$205,14,FALSE),0))</x:f>
      </x:c>
      <x:c r="S204" s="126"/>
      <x:c r="T204" s="123"/>
      <x:c r="U204" s="125"/>
    </x:row>
    <x:row r="205">
      <x:c r="A205" s="127"/>
      <x:c r="B205" s="128"/>
      <x:c r="C205" s="128"/>
      <x:c r="D205" s="128"/>
      <x:c r="E205" s="128"/>
      <x:c r="F205" s="128"/>
      <x:c r="G205" s="128"/>
      <x:c r="H205" s="128"/>
      <x:c r="I205" s="128"/>
      <x:c r="J205" s="129"/>
      <x:c r="K205" s="129"/>
      <x:c r="L205" s="128"/>
      <x:c r="M205" s="128"/>
      <x:c r="N205" s="130"/>
      <x:c r="O205" s="119" t="str">
        <x:f>IF(A205="","",IFERROR(VLOOKUP(A205,'P31 Journey'!$A$6:$T$205,18,FALSE),0))</x:f>
      </x:c>
      <x:c r="P205" s="120" t="str">
        <x:f>IF(A205="","",IFERROR(VLOOKUP(A205,'Dues &amp; Consent'!$A$6:$V$205,12,FALSE),"REVIEW"))</x:f>
      </x:c>
      <x:c r="Q205" s="120" t="str">
        <x:f>IF(A205="","",IFERROR(VLOOKUP(A205,'Dues &amp; Consent'!$A$6:$V$205,20,FALSE),"REVIEW"))</x:f>
      </x:c>
      <x:c r="R205" s="119" t="str">
        <x:f>IF(A205="","",IFERROR(VLOOKUP(A205,'Attendance'!$A$6:$O$205,14,FALSE),0))</x:f>
      </x:c>
      <x:c r="S205" s="131"/>
      <x:c r="T205" s="128"/>
      <x:c r="U205" s="130"/>
    </x:row>
  </x:sheetData>
  <x:mergeCells>
    <x:mergeCell ref="A1:U1"/>
    <x:mergeCell ref="A2:U2"/>
    <x:mergeCell ref="A4:U4"/>
  </x:mergeCells>
  <x:conditionalFormatting sqref="P6:Q205">
    <x:cfRule type="containsText" dxfId="0" priority="1" operator="containsText" text="PASS"/>
    <x:cfRule type="containsText" dxfId="1" priority="2" operator="containsText" text="OK"/>
    <x:cfRule type="containsText" dxfId="2" priority="3" operator="containsText" text="CURRENT"/>
    <x:cfRule type="containsText" dxfId="3" priority="4" operator="containsText" text="COMPLETE"/>
    <x:cfRule type="containsText" dxfId="4" priority="5" operator="containsText" text="ELIGIBLE"/>
    <x:cfRule type="containsText" dxfId="5" priority="6" operator="containsText" text="FAIL"/>
    <x:cfRule type="containsText" dxfId="6" priority="7" operator="containsText" text="HOLD"/>
    <x:cfRule type="containsText" dxfId="7" priority="8" operator="containsText" text="OVERDUE"/>
    <x:cfRule type="containsText" dxfId="8" priority="9" operator="containsText" text="REVIEW"/>
    <x:cfRule type="containsText" dxfId="9" priority="10" operator="containsText" text="PENDING"/>
    <x:cfRule type="containsText" dxfId="10" priority="11" operator="containsText" text="EXPIRED"/>
  </x:conditionalFormatting>
  <x:dataValidations count="5">
    <x:dataValidation type="list" sqref="D6:E205">
      <x:formula1>"Verified,Pending,Not provided,Do not use"</x:formula1>
    </x:dataValidation>
    <x:dataValidation type="list" sqref="G6:G205">
      <x:formula1>"First year,Sophomore,Junior,Senior,Graduate,Other / not collected"</x:formula1>
    </x:dataValidation>
    <x:dataValidation type="list" sqref="H6:H205">
      <x:formula1>"Collegiate member,Founder,Alumna,Advisor,National staff"</x:formula1>
    </x:dataValidation>
    <x:dataValidation type="list" sqref="I6:I205">
      <x:formula1>"Conditional,Active,Inactive,Withdrawn,Alumna,Restricted pending review"</x:formula1>
    </x:dataValidation>
    <x:dataValidation type="list" sqref="T6:T205">
      <x:formula1>"None,Provision access,Review access,Suspend access,Deactivate access,Archive"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d88bd38f9624894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16" hidden="0" customWidth="1"/>
    <x:col min="4" max="4" width="20" hidden="0" customWidth="1"/>
    <x:col min="5" max="5" width="19" hidden="0" customWidth="1"/>
    <x:col min="6" max="6" width="22" hidden="0" customWidth="1"/>
    <x:col min="7" max="7" width="22" hidden="0" customWidth="1"/>
    <x:col min="8" max="8" width="20" hidden="0" customWidth="1"/>
    <x:col min="9" max="9" width="23" hidden="0" customWidth="1"/>
    <x:col min="10" max="10" width="28" hidden="0" customWidth="1"/>
    <x:col min="11" max="11" width="21" hidden="0" customWidth="1"/>
    <x:col min="12" max="12" width="19" hidden="0" customWidth="1"/>
    <x:col min="13" max="13" width="25" hidden="0" customWidth="1"/>
    <x:col min="14" max="14" width="25" hidden="0" customWidth="1"/>
    <x:col min="15" max="15" width="25" hidden="0" customWidth="1"/>
    <x:col min="16" max="16" width="34" hidden="0" customWidth="1"/>
    <x:col min="17" max="17" width="25" hidden="0" customWidth="1"/>
    <x:col min="18" max="18" width="16" hidden="0" customWidth="1"/>
    <x:col min="19" max="19" width="35" hidden="0" customWidth="1"/>
    <x:col min="20" max="20" width="26" hidden="0" customWidth="1"/>
  </x:cols>
  <x:sheetData>
    <x:row r="1" ht="35" customHeight="1">
      <x:c r="A1" s="5" t="str">
        <x:v>P31 JOURNEY REGISTRY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 ht="30" customHeight="1">
      <x:c r="A2" s="9" t="str">
        <x:v>Track milestone evidence and readiness. Optional media consent never blocks membership.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11" t="str">
        <x:v>MILESTONE COMPLETION &amp; NATIONAL ACTIVATION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</x:row>
    <x:row r="5" ht="34" customHeight="1">
      <x:c r="A5" s="86" t="str">
        <x:v>Member ID</x:v>
      </x:c>
      <x:c r="B5" s="87" t="str">
        <x:v>Chapter ID</x:v>
      </x:c>
      <x:c r="C5" s="87" t="str">
        <x:v>Academic term</x:v>
      </x:c>
      <x:c r="D5" s="87" t="str">
        <x:v>Application reviewed</x:v>
      </x:c>
      <x:c r="E5" s="87" t="str">
        <x:v>$20 dues / waiver</x:v>
      </x:c>
      <x:c r="F5" s="87" t="str">
        <x:v>Covenant + anti-hazing</x:v>
      </x:c>
      <x:c r="G5" s="87" t="str">
        <x:v>Privacy + consent choices</x:v>
      </x:c>
      <x:c r="H5" s="87" t="str">
        <x:v>National orientation</x:v>
      </x:c>
      <x:c r="I5" s="87" t="str">
        <x:v>Beauty in Christ formation</x:v>
      </x:c>
      <x:c r="J5" s="87" t="str">
        <x:v>Sisterhood / leadership / service</x:v>
      </x:c>
      <x:c r="K5" s="87" t="str">
        <x:v>P31 Week / equivalent</x:v>
      </x:c>
      <x:c r="L5" s="87" t="str">
        <x:v>National activation</x:v>
      </x:c>
      <x:c r="M5" s="87" t="str">
        <x:v>P31-01 evidence</x:v>
      </x:c>
      <x:c r="N5" s="87" t="str">
        <x:v>P31-02 evidence</x:v>
      </x:c>
      <x:c r="O5" s="87" t="str">
        <x:v>P31-03 evidence</x:v>
      </x:c>
      <x:c r="P5" s="87" t="str">
        <x:v>P31-04–08 evidence folder</x:v>
      </x:c>
      <x:c r="Q5" s="87" t="str">
        <x:v>P31-09 decision ID</x:v>
      </x:c>
      <x:c r="R5" s="87" t="str">
        <x:v>Completion %</x:v>
      </x:c>
      <x:c r="S5" s="87" t="str">
        <x:v>Current milestone / hold</x:v>
      </x:c>
      <x:c r="T5" s="88" t="str">
        <x:v>Reviewer / review date</x:v>
      </x:c>
    </x:row>
    <x:row r="6">
      <x:c r="A6" s="115"/>
      <x:c r="B6" s="116"/>
      <x:c r="C6" s="116"/>
      <x:c r="D6" s="116"/>
      <x:c r="E6" s="116"/>
      <x:c r="F6" s="116"/>
      <x:c r="G6" s="116"/>
      <x:c r="H6" s="116"/>
      <x:c r="I6" s="116"/>
      <x:c r="J6" s="116"/>
      <x:c r="K6" s="116"/>
      <x:c r="L6" s="116"/>
      <x:c r="M6" s="116"/>
      <x:c r="N6" s="116"/>
      <x:c r="O6" s="116"/>
      <x:c r="P6" s="116"/>
      <x:c r="Q6" s="118"/>
      <x:c r="R6" s="133" t="str">
        <x:f>IF(A6="","",(COUNTIF(D6:L6,"Complete")+COUNTIF(D6:L6,"Approved alternative"))/'Settings'!$B$7)</x:f>
      </x:c>
      <x:c r="S6" s="15" t="str">
        <x:f>IF(A6="","",IF(AND(D6&lt;&gt;"Complete",D6&lt;&gt;"Approved alternative"),"01 — Application review",IF(AND(E6&lt;&gt;"Complete",E6&lt;&gt;"Approved alternative"),"02 — Dues / waiver",IF(AND(F6&lt;&gt;"Complete",F6&lt;&gt;"Approved alternative"),"03 — Covenant / anti-hazing",IF(AND(G6&lt;&gt;"Complete",G6&lt;&gt;"Approved alternative"),"04 — Privacy / consent choices",IF(AND(H6&lt;&gt;"Complete",H6&lt;&gt;"Approved alternative"),"05 — Orientation",IF(AND(I6&lt;&gt;"Complete",I6&lt;&gt;"Approved alternative"),"06 — Beauty in Christ",IF(AND(J6&lt;&gt;"Complete",J6&lt;&gt;"Approved alternative"),"07 — Sisterhood / leadership / service",IF(AND(K6&lt;&gt;"Complete",K6&lt;&gt;"Approved alternative"),"08 — P31 Week",IF(L6&lt;&gt;"Complete","09 — National activation","COMPLETE"))))))))))</x:f>
      </x:c>
      <x:c r="T6" s="134"/>
    </x:row>
    <x:row r="7">
      <x:c r="A7" s="122"/>
      <x:c r="B7" s="123"/>
      <x:c r="C7" s="123"/>
      <x:c r="D7" s="123"/>
      <x:c r="E7" s="123"/>
      <x:c r="F7" s="123"/>
      <x:c r="G7" s="123"/>
      <x:c r="H7" s="123"/>
      <x:c r="I7" s="123"/>
      <x:c r="J7" s="123"/>
      <x:c r="K7" s="123"/>
      <x:c r="L7" s="123"/>
      <x:c r="M7" s="123"/>
      <x:c r="N7" s="123"/>
      <x:c r="O7" s="123"/>
      <x:c r="P7" s="123"/>
      <x:c r="Q7" s="125"/>
      <x:c r="R7" s="133" t="str">
        <x:f>IF(A7="","",(COUNTIF(D7:L7,"Complete")+COUNTIF(D7:L7,"Approved alternative"))/'Settings'!$B$7)</x:f>
      </x:c>
      <x:c r="S7" s="15" t="str">
        <x:f>IF(A7="","",IF(AND(D7&lt;&gt;"Complete",D7&lt;&gt;"Approved alternative"),"01 — Application review",IF(AND(E7&lt;&gt;"Complete",E7&lt;&gt;"Approved alternative"),"02 — Dues / waiver",IF(AND(F7&lt;&gt;"Complete",F7&lt;&gt;"Approved alternative"),"03 — Covenant / anti-hazing",IF(AND(G7&lt;&gt;"Complete",G7&lt;&gt;"Approved alternative"),"04 — Privacy / consent choices",IF(AND(H7&lt;&gt;"Complete",H7&lt;&gt;"Approved alternative"),"05 — Orientation",IF(AND(I7&lt;&gt;"Complete",I7&lt;&gt;"Approved alternative"),"06 — Beauty in Christ",IF(AND(J7&lt;&gt;"Complete",J7&lt;&gt;"Approved alternative"),"07 — Sisterhood / leadership / service",IF(AND(K7&lt;&gt;"Complete",K7&lt;&gt;"Approved alternative"),"08 — P31 Week",IF(L7&lt;&gt;"Complete","09 — National activation","COMPLETE"))))))))))</x:f>
      </x:c>
      <x:c r="T7" s="96"/>
    </x:row>
    <x:row r="8">
      <x:c r="A8" s="122"/>
      <x:c r="B8" s="123"/>
      <x:c r="C8" s="123"/>
      <x:c r="D8" s="123"/>
      <x:c r="E8" s="123"/>
      <x:c r="F8" s="123"/>
      <x:c r="G8" s="123"/>
      <x:c r="H8" s="123"/>
      <x:c r="I8" s="123"/>
      <x:c r="J8" s="123"/>
      <x:c r="K8" s="123"/>
      <x:c r="L8" s="123"/>
      <x:c r="M8" s="123"/>
      <x:c r="N8" s="123"/>
      <x:c r="O8" s="123"/>
      <x:c r="P8" s="123"/>
      <x:c r="Q8" s="125"/>
      <x:c r="R8" s="133" t="str">
        <x:f>IF(A8="","",(COUNTIF(D8:L8,"Complete")+COUNTIF(D8:L8,"Approved alternative"))/'Settings'!$B$7)</x:f>
      </x:c>
      <x:c r="S8" s="15" t="str">
        <x:f>IF(A8="","",IF(AND(D8&lt;&gt;"Complete",D8&lt;&gt;"Approved alternative"),"01 — Application review",IF(AND(E8&lt;&gt;"Complete",E8&lt;&gt;"Approved alternative"),"02 — Dues / waiver",IF(AND(F8&lt;&gt;"Complete",F8&lt;&gt;"Approved alternative"),"03 — Covenant / anti-hazing",IF(AND(G8&lt;&gt;"Complete",G8&lt;&gt;"Approved alternative"),"04 — Privacy / consent choices",IF(AND(H8&lt;&gt;"Complete",H8&lt;&gt;"Approved alternative"),"05 — Orientation",IF(AND(I8&lt;&gt;"Complete",I8&lt;&gt;"Approved alternative"),"06 — Beauty in Christ",IF(AND(J8&lt;&gt;"Complete",J8&lt;&gt;"Approved alternative"),"07 — Sisterhood / leadership / service",IF(AND(K8&lt;&gt;"Complete",K8&lt;&gt;"Approved alternative"),"08 — P31 Week",IF(L8&lt;&gt;"Complete","09 — National activation","COMPLETE"))))))))))</x:f>
      </x:c>
      <x:c r="T8" s="96"/>
    </x:row>
    <x:row r="9">
      <x:c r="A9" s="122"/>
      <x:c r="B9" s="123"/>
      <x:c r="C9" s="123"/>
      <x:c r="D9" s="123"/>
      <x:c r="E9" s="123"/>
      <x:c r="F9" s="123"/>
      <x:c r="G9" s="123"/>
      <x:c r="H9" s="123"/>
      <x:c r="I9" s="123"/>
      <x:c r="J9" s="123"/>
      <x:c r="K9" s="123"/>
      <x:c r="L9" s="123"/>
      <x:c r="M9" s="123"/>
      <x:c r="N9" s="123"/>
      <x:c r="O9" s="123"/>
      <x:c r="P9" s="123"/>
      <x:c r="Q9" s="125"/>
      <x:c r="R9" s="133" t="str">
        <x:f>IF(A9="","",(COUNTIF(D9:L9,"Complete")+COUNTIF(D9:L9,"Approved alternative"))/'Settings'!$B$7)</x:f>
      </x:c>
      <x:c r="S9" s="15" t="str">
        <x:f>IF(A9="","",IF(AND(D9&lt;&gt;"Complete",D9&lt;&gt;"Approved alternative"),"01 — Application review",IF(AND(E9&lt;&gt;"Complete",E9&lt;&gt;"Approved alternative"),"02 — Dues / waiver",IF(AND(F9&lt;&gt;"Complete",F9&lt;&gt;"Approved alternative"),"03 — Covenant / anti-hazing",IF(AND(G9&lt;&gt;"Complete",G9&lt;&gt;"Approved alternative"),"04 — Privacy / consent choices",IF(AND(H9&lt;&gt;"Complete",H9&lt;&gt;"Approved alternative"),"05 — Orientation",IF(AND(I9&lt;&gt;"Complete",I9&lt;&gt;"Approved alternative"),"06 — Beauty in Christ",IF(AND(J9&lt;&gt;"Complete",J9&lt;&gt;"Approved alternative"),"07 — Sisterhood / leadership / service",IF(AND(K9&lt;&gt;"Complete",K9&lt;&gt;"Approved alternative"),"08 — P31 Week",IF(L9&lt;&gt;"Complete","09 — National activation","COMPLETE"))))))))))</x:f>
      </x:c>
      <x:c r="T9" s="96"/>
    </x:row>
    <x:row r="10">
      <x:c r="A10" s="122"/>
      <x:c r="B10" s="123"/>
      <x:c r="C10" s="123"/>
      <x:c r="D10" s="123"/>
      <x:c r="E10" s="123"/>
      <x:c r="F10" s="123"/>
      <x:c r="G10" s="123"/>
      <x:c r="H10" s="123"/>
      <x:c r="I10" s="123"/>
      <x:c r="J10" s="123"/>
      <x:c r="K10" s="123"/>
      <x:c r="L10" s="123"/>
      <x:c r="M10" s="123"/>
      <x:c r="N10" s="123"/>
      <x:c r="O10" s="123"/>
      <x:c r="P10" s="123"/>
      <x:c r="Q10" s="125"/>
      <x:c r="R10" s="133" t="str">
        <x:f>IF(A10="","",(COUNTIF(D10:L10,"Complete")+COUNTIF(D10:L10,"Approved alternative"))/'Settings'!$B$7)</x:f>
      </x:c>
      <x:c r="S10" s="15" t="str">
        <x:f>IF(A10="","",IF(AND(D10&lt;&gt;"Complete",D10&lt;&gt;"Approved alternative"),"01 — Application review",IF(AND(E10&lt;&gt;"Complete",E10&lt;&gt;"Approved alternative"),"02 — Dues / waiver",IF(AND(F10&lt;&gt;"Complete",F10&lt;&gt;"Approved alternative"),"03 — Covenant / anti-hazing",IF(AND(G10&lt;&gt;"Complete",G10&lt;&gt;"Approved alternative"),"04 — Privacy / consent choices",IF(AND(H10&lt;&gt;"Complete",H10&lt;&gt;"Approved alternative"),"05 — Orientation",IF(AND(I10&lt;&gt;"Complete",I10&lt;&gt;"Approved alternative"),"06 — Beauty in Christ",IF(AND(J10&lt;&gt;"Complete",J10&lt;&gt;"Approved alternative"),"07 — Sisterhood / leadership / service",IF(AND(K10&lt;&gt;"Complete",K10&lt;&gt;"Approved alternative"),"08 — P31 Week",IF(L10&lt;&gt;"Complete","09 — National activation","COMPLETE"))))))))))</x:f>
      </x:c>
      <x:c r="T10" s="96"/>
    </x:row>
    <x:row r="11">
      <x:c r="A11" s="122"/>
      <x:c r="B11" s="123"/>
      <x:c r="C11" s="123"/>
      <x:c r="D11" s="123"/>
      <x:c r="E11" s="123"/>
      <x:c r="F11" s="123"/>
      <x:c r="G11" s="123"/>
      <x:c r="H11" s="123"/>
      <x:c r="I11" s="123"/>
      <x:c r="J11" s="123"/>
      <x:c r="K11" s="123"/>
      <x:c r="L11" s="123"/>
      <x:c r="M11" s="123"/>
      <x:c r="N11" s="123"/>
      <x:c r="O11" s="123"/>
      <x:c r="P11" s="123"/>
      <x:c r="Q11" s="125"/>
      <x:c r="R11" s="133" t="str">
        <x:f>IF(A11="","",(COUNTIF(D11:L11,"Complete")+COUNTIF(D11:L11,"Approved alternative"))/'Settings'!$B$7)</x:f>
      </x:c>
      <x:c r="S11" s="15" t="str">
        <x:f>IF(A11="","",IF(AND(D11&lt;&gt;"Complete",D11&lt;&gt;"Approved alternative"),"01 — Application review",IF(AND(E11&lt;&gt;"Complete",E11&lt;&gt;"Approved alternative"),"02 — Dues / waiver",IF(AND(F11&lt;&gt;"Complete",F11&lt;&gt;"Approved alternative"),"03 — Covenant / anti-hazing",IF(AND(G11&lt;&gt;"Complete",G11&lt;&gt;"Approved alternative"),"04 — Privacy / consent choices",IF(AND(H11&lt;&gt;"Complete",H11&lt;&gt;"Approved alternative"),"05 — Orientation",IF(AND(I11&lt;&gt;"Complete",I11&lt;&gt;"Approved alternative"),"06 — Beauty in Christ",IF(AND(J11&lt;&gt;"Complete",J11&lt;&gt;"Approved alternative"),"07 — Sisterhood / leadership / service",IF(AND(K11&lt;&gt;"Complete",K11&lt;&gt;"Approved alternative"),"08 — P31 Week",IF(L11&lt;&gt;"Complete","09 — National activation","COMPLETE"))))))))))</x:f>
      </x:c>
      <x:c r="T11" s="96"/>
    </x:row>
    <x:row r="12">
      <x:c r="A12" s="122"/>
      <x:c r="B12" s="123"/>
      <x:c r="C12" s="123"/>
      <x:c r="D12" s="123"/>
      <x:c r="E12" s="123"/>
      <x:c r="F12" s="123"/>
      <x:c r="G12" s="123"/>
      <x:c r="H12" s="123"/>
      <x:c r="I12" s="123"/>
      <x:c r="J12" s="123"/>
      <x:c r="K12" s="123"/>
      <x:c r="L12" s="123"/>
      <x:c r="M12" s="123"/>
      <x:c r="N12" s="123"/>
      <x:c r="O12" s="123"/>
      <x:c r="P12" s="123"/>
      <x:c r="Q12" s="125"/>
      <x:c r="R12" s="133" t="str">
        <x:f>IF(A12="","",(COUNTIF(D12:L12,"Complete")+COUNTIF(D12:L12,"Approved alternative"))/'Settings'!$B$7)</x:f>
      </x:c>
      <x:c r="S12" s="15" t="str">
        <x:f>IF(A12="","",IF(AND(D12&lt;&gt;"Complete",D12&lt;&gt;"Approved alternative"),"01 — Application review",IF(AND(E12&lt;&gt;"Complete",E12&lt;&gt;"Approved alternative"),"02 — Dues / waiver",IF(AND(F12&lt;&gt;"Complete",F12&lt;&gt;"Approved alternative"),"03 — Covenant / anti-hazing",IF(AND(G12&lt;&gt;"Complete",G12&lt;&gt;"Approved alternative"),"04 — Privacy / consent choices",IF(AND(H12&lt;&gt;"Complete",H12&lt;&gt;"Approved alternative"),"05 — Orientation",IF(AND(I12&lt;&gt;"Complete",I12&lt;&gt;"Approved alternative"),"06 — Beauty in Christ",IF(AND(J12&lt;&gt;"Complete",J12&lt;&gt;"Approved alternative"),"07 — Sisterhood / leadership / service",IF(AND(K12&lt;&gt;"Complete",K12&lt;&gt;"Approved alternative"),"08 — P31 Week",IF(L12&lt;&gt;"Complete","09 — National activation","COMPLETE"))))))))))</x:f>
      </x:c>
      <x:c r="T12" s="96"/>
    </x:row>
    <x:row r="13">
      <x:c r="A13" s="122"/>
      <x:c r="B13" s="123"/>
      <x:c r="C13" s="123"/>
      <x:c r="D13" s="123"/>
      <x:c r="E13" s="123"/>
      <x:c r="F13" s="123"/>
      <x:c r="G13" s="123"/>
      <x:c r="H13" s="123"/>
      <x:c r="I13" s="123"/>
      <x:c r="J13" s="123"/>
      <x:c r="K13" s="123"/>
      <x:c r="L13" s="123"/>
      <x:c r="M13" s="123"/>
      <x:c r="N13" s="123"/>
      <x:c r="O13" s="123"/>
      <x:c r="P13" s="123"/>
      <x:c r="Q13" s="125"/>
      <x:c r="R13" s="133" t="str">
        <x:f>IF(A13="","",(COUNTIF(D13:L13,"Complete")+COUNTIF(D13:L13,"Approved alternative"))/'Settings'!$B$7)</x:f>
      </x:c>
      <x:c r="S13" s="15" t="str">
        <x:f>IF(A13="","",IF(AND(D13&lt;&gt;"Complete",D13&lt;&gt;"Approved alternative"),"01 — Application review",IF(AND(E13&lt;&gt;"Complete",E13&lt;&gt;"Approved alternative"),"02 — Dues / waiver",IF(AND(F13&lt;&gt;"Complete",F13&lt;&gt;"Approved alternative"),"03 — Covenant / anti-hazing",IF(AND(G13&lt;&gt;"Complete",G13&lt;&gt;"Approved alternative"),"04 — Privacy / consent choices",IF(AND(H13&lt;&gt;"Complete",H13&lt;&gt;"Approved alternative"),"05 — Orientation",IF(AND(I13&lt;&gt;"Complete",I13&lt;&gt;"Approved alternative"),"06 — Beauty in Christ",IF(AND(J13&lt;&gt;"Complete",J13&lt;&gt;"Approved alternative"),"07 — Sisterhood / leadership / service",IF(AND(K13&lt;&gt;"Complete",K13&lt;&gt;"Approved alternative"),"08 — P31 Week",IF(L13&lt;&gt;"Complete","09 — National activation","COMPLETE"))))))))))</x:f>
      </x:c>
      <x:c r="T13" s="96"/>
    </x:row>
    <x:row r="14">
      <x:c r="A14" s="122"/>
      <x:c r="B14" s="123"/>
      <x:c r="C14" s="123"/>
      <x:c r="D14" s="123"/>
      <x:c r="E14" s="123"/>
      <x:c r="F14" s="123"/>
      <x:c r="G14" s="123"/>
      <x:c r="H14" s="123"/>
      <x:c r="I14" s="123"/>
      <x:c r="J14" s="123"/>
      <x:c r="K14" s="123"/>
      <x:c r="L14" s="123"/>
      <x:c r="M14" s="123"/>
      <x:c r="N14" s="123"/>
      <x:c r="O14" s="123"/>
      <x:c r="P14" s="123"/>
      <x:c r="Q14" s="125"/>
      <x:c r="R14" s="133" t="str">
        <x:f>IF(A14="","",(COUNTIF(D14:L14,"Complete")+COUNTIF(D14:L14,"Approved alternative"))/'Settings'!$B$7)</x:f>
      </x:c>
      <x:c r="S14" s="15" t="str">
        <x:f>IF(A14="","",IF(AND(D14&lt;&gt;"Complete",D14&lt;&gt;"Approved alternative"),"01 — Application review",IF(AND(E14&lt;&gt;"Complete",E14&lt;&gt;"Approved alternative"),"02 — Dues / waiver",IF(AND(F14&lt;&gt;"Complete",F14&lt;&gt;"Approved alternative"),"03 — Covenant / anti-hazing",IF(AND(G14&lt;&gt;"Complete",G14&lt;&gt;"Approved alternative"),"04 — Privacy / consent choices",IF(AND(H14&lt;&gt;"Complete",H14&lt;&gt;"Approved alternative"),"05 — Orientation",IF(AND(I14&lt;&gt;"Complete",I14&lt;&gt;"Approved alternative"),"06 — Beauty in Christ",IF(AND(J14&lt;&gt;"Complete",J14&lt;&gt;"Approved alternative"),"07 — Sisterhood / leadership / service",IF(AND(K14&lt;&gt;"Complete",K14&lt;&gt;"Approved alternative"),"08 — P31 Week",IF(L14&lt;&gt;"Complete","09 — National activation","COMPLETE"))))))))))</x:f>
      </x:c>
      <x:c r="T14" s="96"/>
    </x:row>
    <x:row r="15">
      <x:c r="A15" s="122"/>
      <x:c r="B15" s="123"/>
      <x:c r="C15" s="123"/>
      <x:c r="D15" s="123"/>
      <x:c r="E15" s="123"/>
      <x:c r="F15" s="123"/>
      <x:c r="G15" s="123"/>
      <x:c r="H15" s="123"/>
      <x:c r="I15" s="123"/>
      <x:c r="J15" s="123"/>
      <x:c r="K15" s="123"/>
      <x:c r="L15" s="123"/>
      <x:c r="M15" s="123"/>
      <x:c r="N15" s="123"/>
      <x:c r="O15" s="123"/>
      <x:c r="P15" s="123"/>
      <x:c r="Q15" s="125"/>
      <x:c r="R15" s="133" t="str">
        <x:f>IF(A15="","",(COUNTIF(D15:L15,"Complete")+COUNTIF(D15:L15,"Approved alternative"))/'Settings'!$B$7)</x:f>
      </x:c>
      <x:c r="S15" s="15" t="str">
        <x:f>IF(A15="","",IF(AND(D15&lt;&gt;"Complete",D15&lt;&gt;"Approved alternative"),"01 — Application review",IF(AND(E15&lt;&gt;"Complete",E15&lt;&gt;"Approved alternative"),"02 — Dues / waiver",IF(AND(F15&lt;&gt;"Complete",F15&lt;&gt;"Approved alternative"),"03 — Covenant / anti-hazing",IF(AND(G15&lt;&gt;"Complete",G15&lt;&gt;"Approved alternative"),"04 — Privacy / consent choices",IF(AND(H15&lt;&gt;"Complete",H15&lt;&gt;"Approved alternative"),"05 — Orientation",IF(AND(I15&lt;&gt;"Complete",I15&lt;&gt;"Approved alternative"),"06 — Beauty in Christ",IF(AND(J15&lt;&gt;"Complete",J15&lt;&gt;"Approved alternative"),"07 — Sisterhood / leadership / service",IF(AND(K15&lt;&gt;"Complete",K15&lt;&gt;"Approved alternative"),"08 — P31 Week",IF(L15&lt;&gt;"Complete","09 — National activation","COMPLETE"))))))))))</x:f>
      </x:c>
      <x:c r="T15" s="96"/>
    </x:row>
    <x:row r="16">
      <x:c r="A16" s="122"/>
      <x:c r="B16" s="123"/>
      <x:c r="C16" s="123"/>
      <x:c r="D16" s="123"/>
      <x:c r="E16" s="123"/>
      <x:c r="F16" s="123"/>
      <x:c r="G16" s="123"/>
      <x:c r="H16" s="123"/>
      <x:c r="I16" s="123"/>
      <x:c r="J16" s="123"/>
      <x:c r="K16" s="123"/>
      <x:c r="L16" s="123"/>
      <x:c r="M16" s="123"/>
      <x:c r="N16" s="123"/>
      <x:c r="O16" s="123"/>
      <x:c r="P16" s="123"/>
      <x:c r="Q16" s="125"/>
      <x:c r="R16" s="133" t="str">
        <x:f>IF(A16="","",(COUNTIF(D16:L16,"Complete")+COUNTIF(D16:L16,"Approved alternative"))/'Settings'!$B$7)</x:f>
      </x:c>
      <x:c r="S16" s="15" t="str">
        <x:f>IF(A16="","",IF(AND(D16&lt;&gt;"Complete",D16&lt;&gt;"Approved alternative"),"01 — Application review",IF(AND(E16&lt;&gt;"Complete",E16&lt;&gt;"Approved alternative"),"02 — Dues / waiver",IF(AND(F16&lt;&gt;"Complete",F16&lt;&gt;"Approved alternative"),"03 — Covenant / anti-hazing",IF(AND(G16&lt;&gt;"Complete",G16&lt;&gt;"Approved alternative"),"04 — Privacy / consent choices",IF(AND(H16&lt;&gt;"Complete",H16&lt;&gt;"Approved alternative"),"05 — Orientation",IF(AND(I16&lt;&gt;"Complete",I16&lt;&gt;"Approved alternative"),"06 — Beauty in Christ",IF(AND(J16&lt;&gt;"Complete",J16&lt;&gt;"Approved alternative"),"07 — Sisterhood / leadership / service",IF(AND(K16&lt;&gt;"Complete",K16&lt;&gt;"Approved alternative"),"08 — P31 Week",IF(L16&lt;&gt;"Complete","09 — National activation","COMPLETE"))))))))))</x:f>
      </x:c>
      <x:c r="T16" s="96"/>
    </x:row>
    <x:row r="17">
      <x:c r="A17" s="122"/>
      <x:c r="B17" s="123"/>
      <x:c r="C17" s="123"/>
      <x:c r="D17" s="123"/>
      <x:c r="E17" s="123"/>
      <x:c r="F17" s="123"/>
      <x:c r="G17" s="123"/>
      <x:c r="H17" s="123"/>
      <x:c r="I17" s="123"/>
      <x:c r="J17" s="123"/>
      <x:c r="K17" s="123"/>
      <x:c r="L17" s="123"/>
      <x:c r="M17" s="123"/>
      <x:c r="N17" s="123"/>
      <x:c r="O17" s="123"/>
      <x:c r="P17" s="123"/>
      <x:c r="Q17" s="125"/>
      <x:c r="R17" s="133" t="str">
        <x:f>IF(A17="","",(COUNTIF(D17:L17,"Complete")+COUNTIF(D17:L17,"Approved alternative"))/'Settings'!$B$7)</x:f>
      </x:c>
      <x:c r="S17" s="15" t="str">
        <x:f>IF(A17="","",IF(AND(D17&lt;&gt;"Complete",D17&lt;&gt;"Approved alternative"),"01 — Application review",IF(AND(E17&lt;&gt;"Complete",E17&lt;&gt;"Approved alternative"),"02 — Dues / waiver",IF(AND(F17&lt;&gt;"Complete",F17&lt;&gt;"Approved alternative"),"03 — Covenant / anti-hazing",IF(AND(G17&lt;&gt;"Complete",G17&lt;&gt;"Approved alternative"),"04 — Privacy / consent choices",IF(AND(H17&lt;&gt;"Complete",H17&lt;&gt;"Approved alternative"),"05 — Orientation",IF(AND(I17&lt;&gt;"Complete",I17&lt;&gt;"Approved alternative"),"06 — Beauty in Christ",IF(AND(J17&lt;&gt;"Complete",J17&lt;&gt;"Approved alternative"),"07 — Sisterhood / leadership / service",IF(AND(K17&lt;&gt;"Complete",K17&lt;&gt;"Approved alternative"),"08 — P31 Week",IF(L17&lt;&gt;"Complete","09 — National activation","COMPLETE"))))))))))</x:f>
      </x:c>
      <x:c r="T17" s="96"/>
    </x:row>
    <x:row r="18">
      <x:c r="A18" s="122"/>
      <x:c r="B18" s="123"/>
      <x:c r="C18" s="123"/>
      <x:c r="D18" s="123"/>
      <x:c r="E18" s="123"/>
      <x:c r="F18" s="123"/>
      <x:c r="G18" s="123"/>
      <x:c r="H18" s="123"/>
      <x:c r="I18" s="123"/>
      <x:c r="J18" s="123"/>
      <x:c r="K18" s="123"/>
      <x:c r="L18" s="123"/>
      <x:c r="M18" s="123"/>
      <x:c r="N18" s="123"/>
      <x:c r="O18" s="123"/>
      <x:c r="P18" s="123"/>
      <x:c r="Q18" s="125"/>
      <x:c r="R18" s="133" t="str">
        <x:f>IF(A18="","",(COUNTIF(D18:L18,"Complete")+COUNTIF(D18:L18,"Approved alternative"))/'Settings'!$B$7)</x:f>
      </x:c>
      <x:c r="S18" s="15" t="str">
        <x:f>IF(A18="","",IF(AND(D18&lt;&gt;"Complete",D18&lt;&gt;"Approved alternative"),"01 — Application review",IF(AND(E18&lt;&gt;"Complete",E18&lt;&gt;"Approved alternative"),"02 — Dues / waiver",IF(AND(F18&lt;&gt;"Complete",F18&lt;&gt;"Approved alternative"),"03 — Covenant / anti-hazing",IF(AND(G18&lt;&gt;"Complete",G18&lt;&gt;"Approved alternative"),"04 — Privacy / consent choices",IF(AND(H18&lt;&gt;"Complete",H18&lt;&gt;"Approved alternative"),"05 — Orientation",IF(AND(I18&lt;&gt;"Complete",I18&lt;&gt;"Approved alternative"),"06 — Beauty in Christ",IF(AND(J18&lt;&gt;"Complete",J18&lt;&gt;"Approved alternative"),"07 — Sisterhood / leadership / service",IF(AND(K18&lt;&gt;"Complete",K18&lt;&gt;"Approved alternative"),"08 — P31 Week",IF(L18&lt;&gt;"Complete","09 — National activation","COMPLETE"))))))))))</x:f>
      </x:c>
      <x:c r="T18" s="96"/>
    </x:row>
    <x:row r="19">
      <x:c r="A19" s="122"/>
      <x:c r="B19" s="123"/>
      <x:c r="C19" s="123"/>
      <x:c r="D19" s="123"/>
      <x:c r="E19" s="123"/>
      <x:c r="F19" s="123"/>
      <x:c r="G19" s="123"/>
      <x:c r="H19" s="123"/>
      <x:c r="I19" s="123"/>
      <x:c r="J19" s="123"/>
      <x:c r="K19" s="123"/>
      <x:c r="L19" s="123"/>
      <x:c r="M19" s="123"/>
      <x:c r="N19" s="123"/>
      <x:c r="O19" s="123"/>
      <x:c r="P19" s="123"/>
      <x:c r="Q19" s="125"/>
      <x:c r="R19" s="133" t="str">
        <x:f>IF(A19="","",(COUNTIF(D19:L19,"Complete")+COUNTIF(D19:L19,"Approved alternative"))/'Settings'!$B$7)</x:f>
      </x:c>
      <x:c r="S19" s="15" t="str">
        <x:f>IF(A19="","",IF(AND(D19&lt;&gt;"Complete",D19&lt;&gt;"Approved alternative"),"01 — Application review",IF(AND(E19&lt;&gt;"Complete",E19&lt;&gt;"Approved alternative"),"02 — Dues / waiver",IF(AND(F19&lt;&gt;"Complete",F19&lt;&gt;"Approved alternative"),"03 — Covenant / anti-hazing",IF(AND(G19&lt;&gt;"Complete",G19&lt;&gt;"Approved alternative"),"04 — Privacy / consent choices",IF(AND(H19&lt;&gt;"Complete",H19&lt;&gt;"Approved alternative"),"05 — Orientation",IF(AND(I19&lt;&gt;"Complete",I19&lt;&gt;"Approved alternative"),"06 — Beauty in Christ",IF(AND(J19&lt;&gt;"Complete",J19&lt;&gt;"Approved alternative"),"07 — Sisterhood / leadership / service",IF(AND(K19&lt;&gt;"Complete",K19&lt;&gt;"Approved alternative"),"08 — P31 Week",IF(L19&lt;&gt;"Complete","09 — National activation","COMPLETE"))))))))))</x:f>
      </x:c>
      <x:c r="T19" s="96"/>
    </x:row>
    <x:row r="20">
      <x:c r="A20" s="122"/>
      <x:c r="B20" s="123"/>
      <x:c r="C20" s="123"/>
      <x:c r="D20" s="123"/>
      <x:c r="E20" s="123"/>
      <x:c r="F20" s="123"/>
      <x:c r="G20" s="123"/>
      <x:c r="H20" s="123"/>
      <x:c r="I20" s="123"/>
      <x:c r="J20" s="123"/>
      <x:c r="K20" s="123"/>
      <x:c r="L20" s="123"/>
      <x:c r="M20" s="123"/>
      <x:c r="N20" s="123"/>
      <x:c r="O20" s="123"/>
      <x:c r="P20" s="123"/>
      <x:c r="Q20" s="125"/>
      <x:c r="R20" s="133" t="str">
        <x:f>IF(A20="","",(COUNTIF(D20:L20,"Complete")+COUNTIF(D20:L20,"Approved alternative"))/'Settings'!$B$7)</x:f>
      </x:c>
      <x:c r="S20" s="15" t="str">
        <x:f>IF(A20="","",IF(AND(D20&lt;&gt;"Complete",D20&lt;&gt;"Approved alternative"),"01 — Application review",IF(AND(E20&lt;&gt;"Complete",E20&lt;&gt;"Approved alternative"),"02 — Dues / waiver",IF(AND(F20&lt;&gt;"Complete",F20&lt;&gt;"Approved alternative"),"03 — Covenant / anti-hazing",IF(AND(G20&lt;&gt;"Complete",G20&lt;&gt;"Approved alternative"),"04 — Privacy / consent choices",IF(AND(H20&lt;&gt;"Complete",H20&lt;&gt;"Approved alternative"),"05 — Orientation",IF(AND(I20&lt;&gt;"Complete",I20&lt;&gt;"Approved alternative"),"06 — Beauty in Christ",IF(AND(J20&lt;&gt;"Complete",J20&lt;&gt;"Approved alternative"),"07 — Sisterhood / leadership / service",IF(AND(K20&lt;&gt;"Complete",K20&lt;&gt;"Approved alternative"),"08 — P31 Week",IF(L20&lt;&gt;"Complete","09 — National activation","COMPLETE"))))))))))</x:f>
      </x:c>
      <x:c r="T20" s="96"/>
    </x:row>
    <x:row r="21">
      <x:c r="A21" s="122"/>
      <x:c r="B21" s="123"/>
      <x:c r="C21" s="123"/>
      <x:c r="D21" s="123"/>
      <x:c r="E21" s="123"/>
      <x:c r="F21" s="123"/>
      <x:c r="G21" s="123"/>
      <x:c r="H21" s="123"/>
      <x:c r="I21" s="123"/>
      <x:c r="J21" s="123"/>
      <x:c r="K21" s="123"/>
      <x:c r="L21" s="123"/>
      <x:c r="M21" s="123"/>
      <x:c r="N21" s="123"/>
      <x:c r="O21" s="123"/>
      <x:c r="P21" s="123"/>
      <x:c r="Q21" s="125"/>
      <x:c r="R21" s="133" t="str">
        <x:f>IF(A21="","",(COUNTIF(D21:L21,"Complete")+COUNTIF(D21:L21,"Approved alternative"))/'Settings'!$B$7)</x:f>
      </x:c>
      <x:c r="S21" s="15" t="str">
        <x:f>IF(A21="","",IF(AND(D21&lt;&gt;"Complete",D21&lt;&gt;"Approved alternative"),"01 — Application review",IF(AND(E21&lt;&gt;"Complete",E21&lt;&gt;"Approved alternative"),"02 — Dues / waiver",IF(AND(F21&lt;&gt;"Complete",F21&lt;&gt;"Approved alternative"),"03 — Covenant / anti-hazing",IF(AND(G21&lt;&gt;"Complete",G21&lt;&gt;"Approved alternative"),"04 — Privacy / consent choices",IF(AND(H21&lt;&gt;"Complete",H21&lt;&gt;"Approved alternative"),"05 — Orientation",IF(AND(I21&lt;&gt;"Complete",I21&lt;&gt;"Approved alternative"),"06 — Beauty in Christ",IF(AND(J21&lt;&gt;"Complete",J21&lt;&gt;"Approved alternative"),"07 — Sisterhood / leadership / service",IF(AND(K21&lt;&gt;"Complete",K21&lt;&gt;"Approved alternative"),"08 — P31 Week",IF(L21&lt;&gt;"Complete","09 — National activation","COMPLETE"))))))))))</x:f>
      </x:c>
      <x:c r="T21" s="96"/>
    </x:row>
    <x:row r="22">
      <x:c r="A22" s="122"/>
      <x:c r="B22" s="123"/>
      <x:c r="C22" s="123"/>
      <x:c r="D22" s="123"/>
      <x:c r="E22" s="123"/>
      <x:c r="F22" s="123"/>
      <x:c r="G22" s="123"/>
      <x:c r="H22" s="123"/>
      <x:c r="I22" s="123"/>
      <x:c r="J22" s="123"/>
      <x:c r="K22" s="123"/>
      <x:c r="L22" s="123"/>
      <x:c r="M22" s="123"/>
      <x:c r="N22" s="123"/>
      <x:c r="O22" s="123"/>
      <x:c r="P22" s="123"/>
      <x:c r="Q22" s="125"/>
      <x:c r="R22" s="133" t="str">
        <x:f>IF(A22="","",(COUNTIF(D22:L22,"Complete")+COUNTIF(D22:L22,"Approved alternative"))/'Settings'!$B$7)</x:f>
      </x:c>
      <x:c r="S22" s="15" t="str">
        <x:f>IF(A22="","",IF(AND(D22&lt;&gt;"Complete",D22&lt;&gt;"Approved alternative"),"01 — Application review",IF(AND(E22&lt;&gt;"Complete",E22&lt;&gt;"Approved alternative"),"02 — Dues / waiver",IF(AND(F22&lt;&gt;"Complete",F22&lt;&gt;"Approved alternative"),"03 — Covenant / anti-hazing",IF(AND(G22&lt;&gt;"Complete",G22&lt;&gt;"Approved alternative"),"04 — Privacy / consent choices",IF(AND(H22&lt;&gt;"Complete",H22&lt;&gt;"Approved alternative"),"05 — Orientation",IF(AND(I22&lt;&gt;"Complete",I22&lt;&gt;"Approved alternative"),"06 — Beauty in Christ",IF(AND(J22&lt;&gt;"Complete",J22&lt;&gt;"Approved alternative"),"07 — Sisterhood / leadership / service",IF(AND(K22&lt;&gt;"Complete",K22&lt;&gt;"Approved alternative"),"08 — P31 Week",IF(L22&lt;&gt;"Complete","09 — National activation","COMPLETE"))))))))))</x:f>
      </x:c>
      <x:c r="T22" s="96"/>
    </x:row>
    <x:row r="23">
      <x:c r="A23" s="122"/>
      <x:c r="B23" s="123"/>
      <x:c r="C23" s="123"/>
      <x:c r="D23" s="123"/>
      <x:c r="E23" s="123"/>
      <x:c r="F23" s="123"/>
      <x:c r="G23" s="123"/>
      <x:c r="H23" s="123"/>
      <x:c r="I23" s="123"/>
      <x:c r="J23" s="123"/>
      <x:c r="K23" s="123"/>
      <x:c r="L23" s="123"/>
      <x:c r="M23" s="123"/>
      <x:c r="N23" s="123"/>
      <x:c r="O23" s="123"/>
      <x:c r="P23" s="123"/>
      <x:c r="Q23" s="125"/>
      <x:c r="R23" s="133" t="str">
        <x:f>IF(A23="","",(COUNTIF(D23:L23,"Complete")+COUNTIF(D23:L23,"Approved alternative"))/'Settings'!$B$7)</x:f>
      </x:c>
      <x:c r="S23" s="15" t="str">
        <x:f>IF(A23="","",IF(AND(D23&lt;&gt;"Complete",D23&lt;&gt;"Approved alternative"),"01 — Application review",IF(AND(E23&lt;&gt;"Complete",E23&lt;&gt;"Approved alternative"),"02 — Dues / waiver",IF(AND(F23&lt;&gt;"Complete",F23&lt;&gt;"Approved alternative"),"03 — Covenant / anti-hazing",IF(AND(G23&lt;&gt;"Complete",G23&lt;&gt;"Approved alternative"),"04 — Privacy / consent choices",IF(AND(H23&lt;&gt;"Complete",H23&lt;&gt;"Approved alternative"),"05 — Orientation",IF(AND(I23&lt;&gt;"Complete",I23&lt;&gt;"Approved alternative"),"06 — Beauty in Christ",IF(AND(J23&lt;&gt;"Complete",J23&lt;&gt;"Approved alternative"),"07 — Sisterhood / leadership / service",IF(AND(K23&lt;&gt;"Complete",K23&lt;&gt;"Approved alternative"),"08 — P31 Week",IF(L23&lt;&gt;"Complete","09 — National activation","COMPLETE"))))))))))</x:f>
      </x:c>
      <x:c r="T23" s="96"/>
    </x:row>
    <x:row r="24">
      <x:c r="A24" s="122"/>
      <x:c r="B24" s="123"/>
      <x:c r="C24" s="123"/>
      <x:c r="D24" s="123"/>
      <x:c r="E24" s="123"/>
      <x:c r="F24" s="123"/>
      <x:c r="G24" s="123"/>
      <x:c r="H24" s="123"/>
      <x:c r="I24" s="123"/>
      <x:c r="J24" s="123"/>
      <x:c r="K24" s="123"/>
      <x:c r="L24" s="123"/>
      <x:c r="M24" s="123"/>
      <x:c r="N24" s="123"/>
      <x:c r="O24" s="123"/>
      <x:c r="P24" s="123"/>
      <x:c r="Q24" s="125"/>
      <x:c r="R24" s="133" t="str">
        <x:f>IF(A24="","",(COUNTIF(D24:L24,"Complete")+COUNTIF(D24:L24,"Approved alternative"))/'Settings'!$B$7)</x:f>
      </x:c>
      <x:c r="S24" s="15" t="str">
        <x:f>IF(A24="","",IF(AND(D24&lt;&gt;"Complete",D24&lt;&gt;"Approved alternative"),"01 — Application review",IF(AND(E24&lt;&gt;"Complete",E24&lt;&gt;"Approved alternative"),"02 — Dues / waiver",IF(AND(F24&lt;&gt;"Complete",F24&lt;&gt;"Approved alternative"),"03 — Covenant / anti-hazing",IF(AND(G24&lt;&gt;"Complete",G24&lt;&gt;"Approved alternative"),"04 — Privacy / consent choices",IF(AND(H24&lt;&gt;"Complete",H24&lt;&gt;"Approved alternative"),"05 — Orientation",IF(AND(I24&lt;&gt;"Complete",I24&lt;&gt;"Approved alternative"),"06 — Beauty in Christ",IF(AND(J24&lt;&gt;"Complete",J24&lt;&gt;"Approved alternative"),"07 — Sisterhood / leadership / service",IF(AND(K24&lt;&gt;"Complete",K24&lt;&gt;"Approved alternative"),"08 — P31 Week",IF(L24&lt;&gt;"Complete","09 — National activation","COMPLETE"))))))))))</x:f>
      </x:c>
      <x:c r="T24" s="96"/>
    </x:row>
    <x:row r="25">
      <x:c r="A25" s="122"/>
      <x:c r="B25" s="123"/>
      <x:c r="C25" s="123"/>
      <x:c r="D25" s="123"/>
      <x:c r="E25" s="123"/>
      <x:c r="F25" s="123"/>
      <x:c r="G25" s="123"/>
      <x:c r="H25" s="123"/>
      <x:c r="I25" s="123"/>
      <x:c r="J25" s="123"/>
      <x:c r="K25" s="123"/>
      <x:c r="L25" s="123"/>
      <x:c r="M25" s="123"/>
      <x:c r="N25" s="123"/>
      <x:c r="O25" s="123"/>
      <x:c r="P25" s="123"/>
      <x:c r="Q25" s="125"/>
      <x:c r="R25" s="133" t="str">
        <x:f>IF(A25="","",(COUNTIF(D25:L25,"Complete")+COUNTIF(D25:L25,"Approved alternative"))/'Settings'!$B$7)</x:f>
      </x:c>
      <x:c r="S25" s="15" t="str">
        <x:f>IF(A25="","",IF(AND(D25&lt;&gt;"Complete",D25&lt;&gt;"Approved alternative"),"01 — Application review",IF(AND(E25&lt;&gt;"Complete",E25&lt;&gt;"Approved alternative"),"02 — Dues / waiver",IF(AND(F25&lt;&gt;"Complete",F25&lt;&gt;"Approved alternative"),"03 — Covenant / anti-hazing",IF(AND(G25&lt;&gt;"Complete",G25&lt;&gt;"Approved alternative"),"04 — Privacy / consent choices",IF(AND(H25&lt;&gt;"Complete",H25&lt;&gt;"Approved alternative"),"05 — Orientation",IF(AND(I25&lt;&gt;"Complete",I25&lt;&gt;"Approved alternative"),"06 — Beauty in Christ",IF(AND(J25&lt;&gt;"Complete",J25&lt;&gt;"Approved alternative"),"07 — Sisterhood / leadership / service",IF(AND(K25&lt;&gt;"Complete",K25&lt;&gt;"Approved alternative"),"08 — P31 Week",IF(L25&lt;&gt;"Complete","09 — National activation","COMPLETE"))))))))))</x:f>
      </x:c>
      <x:c r="T25" s="96"/>
    </x:row>
    <x:row r="26">
      <x:c r="A26" s="122"/>
      <x:c r="B26" s="123"/>
      <x:c r="C26" s="123"/>
      <x:c r="D26" s="123"/>
      <x:c r="E26" s="123"/>
      <x:c r="F26" s="123"/>
      <x:c r="G26" s="123"/>
      <x:c r="H26" s="123"/>
      <x:c r="I26" s="123"/>
      <x:c r="J26" s="123"/>
      <x:c r="K26" s="123"/>
      <x:c r="L26" s="123"/>
      <x:c r="M26" s="123"/>
      <x:c r="N26" s="123"/>
      <x:c r="O26" s="123"/>
      <x:c r="P26" s="123"/>
      <x:c r="Q26" s="125"/>
      <x:c r="R26" s="133" t="str">
        <x:f>IF(A26="","",(COUNTIF(D26:L26,"Complete")+COUNTIF(D26:L26,"Approved alternative"))/'Settings'!$B$7)</x:f>
      </x:c>
      <x:c r="S26" s="15" t="str">
        <x:f>IF(A26="","",IF(AND(D26&lt;&gt;"Complete",D26&lt;&gt;"Approved alternative"),"01 — Application review",IF(AND(E26&lt;&gt;"Complete",E26&lt;&gt;"Approved alternative"),"02 — Dues / waiver",IF(AND(F26&lt;&gt;"Complete",F26&lt;&gt;"Approved alternative"),"03 — Covenant / anti-hazing",IF(AND(G26&lt;&gt;"Complete",G26&lt;&gt;"Approved alternative"),"04 — Privacy / consent choices",IF(AND(H26&lt;&gt;"Complete",H26&lt;&gt;"Approved alternative"),"05 — Orientation",IF(AND(I26&lt;&gt;"Complete",I26&lt;&gt;"Approved alternative"),"06 — Beauty in Christ",IF(AND(J26&lt;&gt;"Complete",J26&lt;&gt;"Approved alternative"),"07 — Sisterhood / leadership / service",IF(AND(K26&lt;&gt;"Complete",K26&lt;&gt;"Approved alternative"),"08 — P31 Week",IF(L26&lt;&gt;"Complete","09 — National activation","COMPLETE"))))))))))</x:f>
      </x:c>
      <x:c r="T26" s="96"/>
    </x:row>
    <x:row r="27">
      <x:c r="A27" s="122"/>
      <x:c r="B27" s="123"/>
      <x:c r="C27" s="123"/>
      <x:c r="D27" s="123"/>
      <x:c r="E27" s="123"/>
      <x:c r="F27" s="123"/>
      <x:c r="G27" s="123"/>
      <x:c r="H27" s="123"/>
      <x:c r="I27" s="123"/>
      <x:c r="J27" s="123"/>
      <x:c r="K27" s="123"/>
      <x:c r="L27" s="123"/>
      <x:c r="M27" s="123"/>
      <x:c r="N27" s="123"/>
      <x:c r="O27" s="123"/>
      <x:c r="P27" s="123"/>
      <x:c r="Q27" s="125"/>
      <x:c r="R27" s="133" t="str">
        <x:f>IF(A27="","",(COUNTIF(D27:L27,"Complete")+COUNTIF(D27:L27,"Approved alternative"))/'Settings'!$B$7)</x:f>
      </x:c>
      <x:c r="S27" s="15" t="str">
        <x:f>IF(A27="","",IF(AND(D27&lt;&gt;"Complete",D27&lt;&gt;"Approved alternative"),"01 — Application review",IF(AND(E27&lt;&gt;"Complete",E27&lt;&gt;"Approved alternative"),"02 — Dues / waiver",IF(AND(F27&lt;&gt;"Complete",F27&lt;&gt;"Approved alternative"),"03 — Covenant / anti-hazing",IF(AND(G27&lt;&gt;"Complete",G27&lt;&gt;"Approved alternative"),"04 — Privacy / consent choices",IF(AND(H27&lt;&gt;"Complete",H27&lt;&gt;"Approved alternative"),"05 — Orientation",IF(AND(I27&lt;&gt;"Complete",I27&lt;&gt;"Approved alternative"),"06 — Beauty in Christ",IF(AND(J27&lt;&gt;"Complete",J27&lt;&gt;"Approved alternative"),"07 — Sisterhood / leadership / service",IF(AND(K27&lt;&gt;"Complete",K27&lt;&gt;"Approved alternative"),"08 — P31 Week",IF(L27&lt;&gt;"Complete","09 — National activation","COMPLETE"))))))))))</x:f>
      </x:c>
      <x:c r="T27" s="96"/>
    </x:row>
    <x:row r="28">
      <x:c r="A28" s="122"/>
      <x:c r="B28" s="123"/>
      <x:c r="C28" s="123"/>
      <x:c r="D28" s="123"/>
      <x:c r="E28" s="123"/>
      <x:c r="F28" s="123"/>
      <x:c r="G28" s="123"/>
      <x:c r="H28" s="123"/>
      <x:c r="I28" s="123"/>
      <x:c r="J28" s="123"/>
      <x:c r="K28" s="123"/>
      <x:c r="L28" s="123"/>
      <x:c r="M28" s="123"/>
      <x:c r="N28" s="123"/>
      <x:c r="O28" s="123"/>
      <x:c r="P28" s="123"/>
      <x:c r="Q28" s="125"/>
      <x:c r="R28" s="133" t="str">
        <x:f>IF(A28="","",(COUNTIF(D28:L28,"Complete")+COUNTIF(D28:L28,"Approved alternative"))/'Settings'!$B$7)</x:f>
      </x:c>
      <x:c r="S28" s="15" t="str">
        <x:f>IF(A28="","",IF(AND(D28&lt;&gt;"Complete",D28&lt;&gt;"Approved alternative"),"01 — Application review",IF(AND(E28&lt;&gt;"Complete",E28&lt;&gt;"Approved alternative"),"02 — Dues / waiver",IF(AND(F28&lt;&gt;"Complete",F28&lt;&gt;"Approved alternative"),"03 — Covenant / anti-hazing",IF(AND(G28&lt;&gt;"Complete",G28&lt;&gt;"Approved alternative"),"04 — Privacy / consent choices",IF(AND(H28&lt;&gt;"Complete",H28&lt;&gt;"Approved alternative"),"05 — Orientation",IF(AND(I28&lt;&gt;"Complete",I28&lt;&gt;"Approved alternative"),"06 — Beauty in Christ",IF(AND(J28&lt;&gt;"Complete",J28&lt;&gt;"Approved alternative"),"07 — Sisterhood / leadership / service",IF(AND(K28&lt;&gt;"Complete",K28&lt;&gt;"Approved alternative"),"08 — P31 Week",IF(L28&lt;&gt;"Complete","09 — National activation","COMPLETE"))))))))))</x:f>
      </x:c>
      <x:c r="T28" s="96"/>
    </x:row>
    <x:row r="29">
      <x:c r="A29" s="122"/>
      <x:c r="B29" s="123"/>
      <x:c r="C29" s="123"/>
      <x:c r="D29" s="123"/>
      <x:c r="E29" s="123"/>
      <x:c r="F29" s="123"/>
      <x:c r="G29" s="123"/>
      <x:c r="H29" s="123"/>
      <x:c r="I29" s="123"/>
      <x:c r="J29" s="123"/>
      <x:c r="K29" s="123"/>
      <x:c r="L29" s="123"/>
      <x:c r="M29" s="123"/>
      <x:c r="N29" s="123"/>
      <x:c r="O29" s="123"/>
      <x:c r="P29" s="123"/>
      <x:c r="Q29" s="125"/>
      <x:c r="R29" s="133" t="str">
        <x:f>IF(A29="","",(COUNTIF(D29:L29,"Complete")+COUNTIF(D29:L29,"Approved alternative"))/'Settings'!$B$7)</x:f>
      </x:c>
      <x:c r="S29" s="15" t="str">
        <x:f>IF(A29="","",IF(AND(D29&lt;&gt;"Complete",D29&lt;&gt;"Approved alternative"),"01 — Application review",IF(AND(E29&lt;&gt;"Complete",E29&lt;&gt;"Approved alternative"),"02 — Dues / waiver",IF(AND(F29&lt;&gt;"Complete",F29&lt;&gt;"Approved alternative"),"03 — Covenant / anti-hazing",IF(AND(G29&lt;&gt;"Complete",G29&lt;&gt;"Approved alternative"),"04 — Privacy / consent choices",IF(AND(H29&lt;&gt;"Complete",H29&lt;&gt;"Approved alternative"),"05 — Orientation",IF(AND(I29&lt;&gt;"Complete",I29&lt;&gt;"Approved alternative"),"06 — Beauty in Christ",IF(AND(J29&lt;&gt;"Complete",J29&lt;&gt;"Approved alternative"),"07 — Sisterhood / leadership / service",IF(AND(K29&lt;&gt;"Complete",K29&lt;&gt;"Approved alternative"),"08 — P31 Week",IF(L29&lt;&gt;"Complete","09 — National activation","COMPLETE"))))))))))</x:f>
      </x:c>
      <x:c r="T29" s="96"/>
    </x:row>
    <x:row r="30">
      <x:c r="A30" s="122"/>
      <x:c r="B30" s="123"/>
      <x:c r="C30" s="123"/>
      <x:c r="D30" s="123"/>
      <x:c r="E30" s="123"/>
      <x:c r="F30" s="123"/>
      <x:c r="G30" s="123"/>
      <x:c r="H30" s="123"/>
      <x:c r="I30" s="123"/>
      <x:c r="J30" s="123"/>
      <x:c r="K30" s="123"/>
      <x:c r="L30" s="123"/>
      <x:c r="M30" s="123"/>
      <x:c r="N30" s="123"/>
      <x:c r="O30" s="123"/>
      <x:c r="P30" s="123"/>
      <x:c r="Q30" s="125"/>
      <x:c r="R30" s="133" t="str">
        <x:f>IF(A30="","",(COUNTIF(D30:L30,"Complete")+COUNTIF(D30:L30,"Approved alternative"))/'Settings'!$B$7)</x:f>
      </x:c>
      <x:c r="S30" s="15" t="str">
        <x:f>IF(A30="","",IF(AND(D30&lt;&gt;"Complete",D30&lt;&gt;"Approved alternative"),"01 — Application review",IF(AND(E30&lt;&gt;"Complete",E30&lt;&gt;"Approved alternative"),"02 — Dues / waiver",IF(AND(F30&lt;&gt;"Complete",F30&lt;&gt;"Approved alternative"),"03 — Covenant / anti-hazing",IF(AND(G30&lt;&gt;"Complete",G30&lt;&gt;"Approved alternative"),"04 — Privacy / consent choices",IF(AND(H30&lt;&gt;"Complete",H30&lt;&gt;"Approved alternative"),"05 — Orientation",IF(AND(I30&lt;&gt;"Complete",I30&lt;&gt;"Approved alternative"),"06 — Beauty in Christ",IF(AND(J30&lt;&gt;"Complete",J30&lt;&gt;"Approved alternative"),"07 — Sisterhood / leadership / service",IF(AND(K30&lt;&gt;"Complete",K30&lt;&gt;"Approved alternative"),"08 — P31 Week",IF(L30&lt;&gt;"Complete","09 — National activation","COMPLETE"))))))))))</x:f>
      </x:c>
      <x:c r="T30" s="96"/>
    </x:row>
    <x:row r="31">
      <x:c r="A31" s="122"/>
      <x:c r="B31" s="123"/>
      <x:c r="C31" s="123"/>
      <x:c r="D31" s="123"/>
      <x:c r="E31" s="123"/>
      <x:c r="F31" s="123"/>
      <x:c r="G31" s="123"/>
      <x:c r="H31" s="123"/>
      <x:c r="I31" s="123"/>
      <x:c r="J31" s="123"/>
      <x:c r="K31" s="123"/>
      <x:c r="L31" s="123"/>
      <x:c r="M31" s="123"/>
      <x:c r="N31" s="123"/>
      <x:c r="O31" s="123"/>
      <x:c r="P31" s="123"/>
      <x:c r="Q31" s="125"/>
      <x:c r="R31" s="133" t="str">
        <x:f>IF(A31="","",(COUNTIF(D31:L31,"Complete")+COUNTIF(D31:L31,"Approved alternative"))/'Settings'!$B$7)</x:f>
      </x:c>
      <x:c r="S31" s="15" t="str">
        <x:f>IF(A31="","",IF(AND(D31&lt;&gt;"Complete",D31&lt;&gt;"Approved alternative"),"01 — Application review",IF(AND(E31&lt;&gt;"Complete",E31&lt;&gt;"Approved alternative"),"02 — Dues / waiver",IF(AND(F31&lt;&gt;"Complete",F31&lt;&gt;"Approved alternative"),"03 — Covenant / anti-hazing",IF(AND(G31&lt;&gt;"Complete",G31&lt;&gt;"Approved alternative"),"04 — Privacy / consent choices",IF(AND(H31&lt;&gt;"Complete",H31&lt;&gt;"Approved alternative"),"05 — Orientation",IF(AND(I31&lt;&gt;"Complete",I31&lt;&gt;"Approved alternative"),"06 — Beauty in Christ",IF(AND(J31&lt;&gt;"Complete",J31&lt;&gt;"Approved alternative"),"07 — Sisterhood / leadership / service",IF(AND(K31&lt;&gt;"Complete",K31&lt;&gt;"Approved alternative"),"08 — P31 Week",IF(L31&lt;&gt;"Complete","09 — National activation","COMPLETE"))))))))))</x:f>
      </x:c>
      <x:c r="T31" s="96"/>
    </x:row>
    <x:row r="32">
      <x:c r="A32" s="122"/>
      <x:c r="B32" s="123"/>
      <x:c r="C32" s="123"/>
      <x:c r="D32" s="123"/>
      <x:c r="E32" s="123"/>
      <x:c r="F32" s="123"/>
      <x:c r="G32" s="123"/>
      <x:c r="H32" s="123"/>
      <x:c r="I32" s="123"/>
      <x:c r="J32" s="123"/>
      <x:c r="K32" s="123"/>
      <x:c r="L32" s="123"/>
      <x:c r="M32" s="123"/>
      <x:c r="N32" s="123"/>
      <x:c r="O32" s="123"/>
      <x:c r="P32" s="123"/>
      <x:c r="Q32" s="125"/>
      <x:c r="R32" s="133" t="str">
        <x:f>IF(A32="","",(COUNTIF(D32:L32,"Complete")+COUNTIF(D32:L32,"Approved alternative"))/'Settings'!$B$7)</x:f>
      </x:c>
      <x:c r="S32" s="15" t="str">
        <x:f>IF(A32="","",IF(AND(D32&lt;&gt;"Complete",D32&lt;&gt;"Approved alternative"),"01 — Application review",IF(AND(E32&lt;&gt;"Complete",E32&lt;&gt;"Approved alternative"),"02 — Dues / waiver",IF(AND(F32&lt;&gt;"Complete",F32&lt;&gt;"Approved alternative"),"03 — Covenant / anti-hazing",IF(AND(G32&lt;&gt;"Complete",G32&lt;&gt;"Approved alternative"),"04 — Privacy / consent choices",IF(AND(H32&lt;&gt;"Complete",H32&lt;&gt;"Approved alternative"),"05 — Orientation",IF(AND(I32&lt;&gt;"Complete",I32&lt;&gt;"Approved alternative"),"06 — Beauty in Christ",IF(AND(J32&lt;&gt;"Complete",J32&lt;&gt;"Approved alternative"),"07 — Sisterhood / leadership / service",IF(AND(K32&lt;&gt;"Complete",K32&lt;&gt;"Approved alternative"),"08 — P31 Week",IF(L32&lt;&gt;"Complete","09 — National activation","COMPLETE"))))))))))</x:f>
      </x:c>
      <x:c r="T32" s="96"/>
    </x:row>
    <x:row r="33">
      <x:c r="A33" s="122"/>
      <x:c r="B33" s="123"/>
      <x:c r="C33" s="123"/>
      <x:c r="D33" s="123"/>
      <x:c r="E33" s="123"/>
      <x:c r="F33" s="123"/>
      <x:c r="G33" s="123"/>
      <x:c r="H33" s="123"/>
      <x:c r="I33" s="123"/>
      <x:c r="J33" s="123"/>
      <x:c r="K33" s="123"/>
      <x:c r="L33" s="123"/>
      <x:c r="M33" s="123"/>
      <x:c r="N33" s="123"/>
      <x:c r="O33" s="123"/>
      <x:c r="P33" s="123"/>
      <x:c r="Q33" s="125"/>
      <x:c r="R33" s="133" t="str">
        <x:f>IF(A33="","",(COUNTIF(D33:L33,"Complete")+COUNTIF(D33:L33,"Approved alternative"))/'Settings'!$B$7)</x:f>
      </x:c>
      <x:c r="S33" s="15" t="str">
        <x:f>IF(A33="","",IF(AND(D33&lt;&gt;"Complete",D33&lt;&gt;"Approved alternative"),"01 — Application review",IF(AND(E33&lt;&gt;"Complete",E33&lt;&gt;"Approved alternative"),"02 — Dues / waiver",IF(AND(F33&lt;&gt;"Complete",F33&lt;&gt;"Approved alternative"),"03 — Covenant / anti-hazing",IF(AND(G33&lt;&gt;"Complete",G33&lt;&gt;"Approved alternative"),"04 — Privacy / consent choices",IF(AND(H33&lt;&gt;"Complete",H33&lt;&gt;"Approved alternative"),"05 — Orientation",IF(AND(I33&lt;&gt;"Complete",I33&lt;&gt;"Approved alternative"),"06 — Beauty in Christ",IF(AND(J33&lt;&gt;"Complete",J33&lt;&gt;"Approved alternative"),"07 — Sisterhood / leadership / service",IF(AND(K33&lt;&gt;"Complete",K33&lt;&gt;"Approved alternative"),"08 — P31 Week",IF(L33&lt;&gt;"Complete","09 — National activation","COMPLETE"))))))))))</x:f>
      </x:c>
      <x:c r="T33" s="96"/>
    </x:row>
    <x:row r="34">
      <x:c r="A34" s="122"/>
      <x:c r="B34" s="123"/>
      <x:c r="C34" s="123"/>
      <x:c r="D34" s="123"/>
      <x:c r="E34" s="123"/>
      <x:c r="F34" s="123"/>
      <x:c r="G34" s="123"/>
      <x:c r="H34" s="123"/>
      <x:c r="I34" s="123"/>
      <x:c r="J34" s="123"/>
      <x:c r="K34" s="123"/>
      <x:c r="L34" s="123"/>
      <x:c r="M34" s="123"/>
      <x:c r="N34" s="123"/>
      <x:c r="O34" s="123"/>
      <x:c r="P34" s="123"/>
      <x:c r="Q34" s="125"/>
      <x:c r="R34" s="133" t="str">
        <x:f>IF(A34="","",(COUNTIF(D34:L34,"Complete")+COUNTIF(D34:L34,"Approved alternative"))/'Settings'!$B$7)</x:f>
      </x:c>
      <x:c r="S34" s="15" t="str">
        <x:f>IF(A34="","",IF(AND(D34&lt;&gt;"Complete",D34&lt;&gt;"Approved alternative"),"01 — Application review",IF(AND(E34&lt;&gt;"Complete",E34&lt;&gt;"Approved alternative"),"02 — Dues / waiver",IF(AND(F34&lt;&gt;"Complete",F34&lt;&gt;"Approved alternative"),"03 — Covenant / anti-hazing",IF(AND(G34&lt;&gt;"Complete",G34&lt;&gt;"Approved alternative"),"04 — Privacy / consent choices",IF(AND(H34&lt;&gt;"Complete",H34&lt;&gt;"Approved alternative"),"05 — Orientation",IF(AND(I34&lt;&gt;"Complete",I34&lt;&gt;"Approved alternative"),"06 — Beauty in Christ",IF(AND(J34&lt;&gt;"Complete",J34&lt;&gt;"Approved alternative"),"07 — Sisterhood / leadership / service",IF(AND(K34&lt;&gt;"Complete",K34&lt;&gt;"Approved alternative"),"08 — P31 Week",IF(L34&lt;&gt;"Complete","09 — National activation","COMPLETE"))))))))))</x:f>
      </x:c>
      <x:c r="T34" s="96"/>
    </x:row>
    <x:row r="35">
      <x:c r="A35" s="122"/>
      <x:c r="B35" s="123"/>
      <x:c r="C35" s="123"/>
      <x:c r="D35" s="123"/>
      <x:c r="E35" s="123"/>
      <x:c r="F35" s="123"/>
      <x:c r="G35" s="123"/>
      <x:c r="H35" s="123"/>
      <x:c r="I35" s="123"/>
      <x:c r="J35" s="123"/>
      <x:c r="K35" s="123"/>
      <x:c r="L35" s="123"/>
      <x:c r="M35" s="123"/>
      <x:c r="N35" s="123"/>
      <x:c r="O35" s="123"/>
      <x:c r="P35" s="123"/>
      <x:c r="Q35" s="125"/>
      <x:c r="R35" s="133" t="str">
        <x:f>IF(A35="","",(COUNTIF(D35:L35,"Complete")+COUNTIF(D35:L35,"Approved alternative"))/'Settings'!$B$7)</x:f>
      </x:c>
      <x:c r="S35" s="15" t="str">
        <x:f>IF(A35="","",IF(AND(D35&lt;&gt;"Complete",D35&lt;&gt;"Approved alternative"),"01 — Application review",IF(AND(E35&lt;&gt;"Complete",E35&lt;&gt;"Approved alternative"),"02 — Dues / waiver",IF(AND(F35&lt;&gt;"Complete",F35&lt;&gt;"Approved alternative"),"03 — Covenant / anti-hazing",IF(AND(G35&lt;&gt;"Complete",G35&lt;&gt;"Approved alternative"),"04 — Privacy / consent choices",IF(AND(H35&lt;&gt;"Complete",H35&lt;&gt;"Approved alternative"),"05 — Orientation",IF(AND(I35&lt;&gt;"Complete",I35&lt;&gt;"Approved alternative"),"06 — Beauty in Christ",IF(AND(J35&lt;&gt;"Complete",J35&lt;&gt;"Approved alternative"),"07 — Sisterhood / leadership / service",IF(AND(K35&lt;&gt;"Complete",K35&lt;&gt;"Approved alternative"),"08 — P31 Week",IF(L35&lt;&gt;"Complete","09 — National activation","COMPLETE"))))))))))</x:f>
      </x:c>
      <x:c r="T35" s="96"/>
    </x:row>
    <x:row r="36">
      <x:c r="A36" s="122"/>
      <x:c r="B36" s="123"/>
      <x:c r="C36" s="123"/>
      <x:c r="D36" s="123"/>
      <x:c r="E36" s="123"/>
      <x:c r="F36" s="123"/>
      <x:c r="G36" s="123"/>
      <x:c r="H36" s="123"/>
      <x:c r="I36" s="123"/>
      <x:c r="J36" s="123"/>
      <x:c r="K36" s="123"/>
      <x:c r="L36" s="123"/>
      <x:c r="M36" s="123"/>
      <x:c r="N36" s="123"/>
      <x:c r="O36" s="123"/>
      <x:c r="P36" s="123"/>
      <x:c r="Q36" s="125"/>
      <x:c r="R36" s="133" t="str">
        <x:f>IF(A36="","",(COUNTIF(D36:L36,"Complete")+COUNTIF(D36:L36,"Approved alternative"))/'Settings'!$B$7)</x:f>
      </x:c>
      <x:c r="S36" s="15" t="str">
        <x:f>IF(A36="","",IF(AND(D36&lt;&gt;"Complete",D36&lt;&gt;"Approved alternative"),"01 — Application review",IF(AND(E36&lt;&gt;"Complete",E36&lt;&gt;"Approved alternative"),"02 — Dues / waiver",IF(AND(F36&lt;&gt;"Complete",F36&lt;&gt;"Approved alternative"),"03 — Covenant / anti-hazing",IF(AND(G36&lt;&gt;"Complete",G36&lt;&gt;"Approved alternative"),"04 — Privacy / consent choices",IF(AND(H36&lt;&gt;"Complete",H36&lt;&gt;"Approved alternative"),"05 — Orientation",IF(AND(I36&lt;&gt;"Complete",I36&lt;&gt;"Approved alternative"),"06 — Beauty in Christ",IF(AND(J36&lt;&gt;"Complete",J36&lt;&gt;"Approved alternative"),"07 — Sisterhood / leadership / service",IF(AND(K36&lt;&gt;"Complete",K36&lt;&gt;"Approved alternative"),"08 — P31 Week",IF(L36&lt;&gt;"Complete","09 — National activation","COMPLETE"))))))))))</x:f>
      </x:c>
      <x:c r="T36" s="96"/>
    </x:row>
    <x:row r="37">
      <x:c r="A37" s="122"/>
      <x:c r="B37" s="123"/>
      <x:c r="C37" s="123"/>
      <x:c r="D37" s="123"/>
      <x:c r="E37" s="123"/>
      <x:c r="F37" s="123"/>
      <x:c r="G37" s="123"/>
      <x:c r="H37" s="123"/>
      <x:c r="I37" s="123"/>
      <x:c r="J37" s="123"/>
      <x:c r="K37" s="123"/>
      <x:c r="L37" s="123"/>
      <x:c r="M37" s="123"/>
      <x:c r="N37" s="123"/>
      <x:c r="O37" s="123"/>
      <x:c r="P37" s="123"/>
      <x:c r="Q37" s="125"/>
      <x:c r="R37" s="133" t="str">
        <x:f>IF(A37="","",(COUNTIF(D37:L37,"Complete")+COUNTIF(D37:L37,"Approved alternative"))/'Settings'!$B$7)</x:f>
      </x:c>
      <x:c r="S37" s="15" t="str">
        <x:f>IF(A37="","",IF(AND(D37&lt;&gt;"Complete",D37&lt;&gt;"Approved alternative"),"01 — Application review",IF(AND(E37&lt;&gt;"Complete",E37&lt;&gt;"Approved alternative"),"02 — Dues / waiver",IF(AND(F37&lt;&gt;"Complete",F37&lt;&gt;"Approved alternative"),"03 — Covenant / anti-hazing",IF(AND(G37&lt;&gt;"Complete",G37&lt;&gt;"Approved alternative"),"04 — Privacy / consent choices",IF(AND(H37&lt;&gt;"Complete",H37&lt;&gt;"Approved alternative"),"05 — Orientation",IF(AND(I37&lt;&gt;"Complete",I37&lt;&gt;"Approved alternative"),"06 — Beauty in Christ",IF(AND(J37&lt;&gt;"Complete",J37&lt;&gt;"Approved alternative"),"07 — Sisterhood / leadership / service",IF(AND(K37&lt;&gt;"Complete",K37&lt;&gt;"Approved alternative"),"08 — P31 Week",IF(L37&lt;&gt;"Complete","09 — National activation","COMPLETE"))))))))))</x:f>
      </x:c>
      <x:c r="T37" s="96"/>
    </x:row>
    <x:row r="38">
      <x:c r="A38" s="122"/>
      <x:c r="B38" s="123"/>
      <x:c r="C38" s="123"/>
      <x:c r="D38" s="123"/>
      <x:c r="E38" s="123"/>
      <x:c r="F38" s="123"/>
      <x:c r="G38" s="123"/>
      <x:c r="H38" s="123"/>
      <x:c r="I38" s="123"/>
      <x:c r="J38" s="123"/>
      <x:c r="K38" s="123"/>
      <x:c r="L38" s="123"/>
      <x:c r="M38" s="123"/>
      <x:c r="N38" s="123"/>
      <x:c r="O38" s="123"/>
      <x:c r="P38" s="123"/>
      <x:c r="Q38" s="125"/>
      <x:c r="R38" s="133" t="str">
        <x:f>IF(A38="","",(COUNTIF(D38:L38,"Complete")+COUNTIF(D38:L38,"Approved alternative"))/'Settings'!$B$7)</x:f>
      </x:c>
      <x:c r="S38" s="15" t="str">
        <x:f>IF(A38="","",IF(AND(D38&lt;&gt;"Complete",D38&lt;&gt;"Approved alternative"),"01 — Application review",IF(AND(E38&lt;&gt;"Complete",E38&lt;&gt;"Approved alternative"),"02 — Dues / waiver",IF(AND(F38&lt;&gt;"Complete",F38&lt;&gt;"Approved alternative"),"03 — Covenant / anti-hazing",IF(AND(G38&lt;&gt;"Complete",G38&lt;&gt;"Approved alternative"),"04 — Privacy / consent choices",IF(AND(H38&lt;&gt;"Complete",H38&lt;&gt;"Approved alternative"),"05 — Orientation",IF(AND(I38&lt;&gt;"Complete",I38&lt;&gt;"Approved alternative"),"06 — Beauty in Christ",IF(AND(J38&lt;&gt;"Complete",J38&lt;&gt;"Approved alternative"),"07 — Sisterhood / leadership / service",IF(AND(K38&lt;&gt;"Complete",K38&lt;&gt;"Approved alternative"),"08 — P31 Week",IF(L38&lt;&gt;"Complete","09 — National activation","COMPLETE"))))))))))</x:f>
      </x:c>
      <x:c r="T38" s="96"/>
    </x:row>
    <x:row r="39">
      <x:c r="A39" s="122"/>
      <x:c r="B39" s="123"/>
      <x:c r="C39" s="123"/>
      <x:c r="D39" s="123"/>
      <x:c r="E39" s="123"/>
      <x:c r="F39" s="123"/>
      <x:c r="G39" s="123"/>
      <x:c r="H39" s="123"/>
      <x:c r="I39" s="123"/>
      <x:c r="J39" s="123"/>
      <x:c r="K39" s="123"/>
      <x:c r="L39" s="123"/>
      <x:c r="M39" s="123"/>
      <x:c r="N39" s="123"/>
      <x:c r="O39" s="123"/>
      <x:c r="P39" s="123"/>
      <x:c r="Q39" s="125"/>
      <x:c r="R39" s="133" t="str">
        <x:f>IF(A39="","",(COUNTIF(D39:L39,"Complete")+COUNTIF(D39:L39,"Approved alternative"))/'Settings'!$B$7)</x:f>
      </x:c>
      <x:c r="S39" s="15" t="str">
        <x:f>IF(A39="","",IF(AND(D39&lt;&gt;"Complete",D39&lt;&gt;"Approved alternative"),"01 — Application review",IF(AND(E39&lt;&gt;"Complete",E39&lt;&gt;"Approved alternative"),"02 — Dues / waiver",IF(AND(F39&lt;&gt;"Complete",F39&lt;&gt;"Approved alternative"),"03 — Covenant / anti-hazing",IF(AND(G39&lt;&gt;"Complete",G39&lt;&gt;"Approved alternative"),"04 — Privacy / consent choices",IF(AND(H39&lt;&gt;"Complete",H39&lt;&gt;"Approved alternative"),"05 — Orientation",IF(AND(I39&lt;&gt;"Complete",I39&lt;&gt;"Approved alternative"),"06 — Beauty in Christ",IF(AND(J39&lt;&gt;"Complete",J39&lt;&gt;"Approved alternative"),"07 — Sisterhood / leadership / service",IF(AND(K39&lt;&gt;"Complete",K39&lt;&gt;"Approved alternative"),"08 — P31 Week",IF(L39&lt;&gt;"Complete","09 — National activation","COMPLETE"))))))))))</x:f>
      </x:c>
      <x:c r="T39" s="96"/>
    </x:row>
    <x:row r="40">
      <x:c r="A40" s="122"/>
      <x:c r="B40" s="123"/>
      <x:c r="C40" s="123"/>
      <x:c r="D40" s="123"/>
      <x:c r="E40" s="123"/>
      <x:c r="F40" s="123"/>
      <x:c r="G40" s="123"/>
      <x:c r="H40" s="123"/>
      <x:c r="I40" s="123"/>
      <x:c r="J40" s="123"/>
      <x:c r="K40" s="123"/>
      <x:c r="L40" s="123"/>
      <x:c r="M40" s="123"/>
      <x:c r="N40" s="123"/>
      <x:c r="O40" s="123"/>
      <x:c r="P40" s="123"/>
      <x:c r="Q40" s="125"/>
      <x:c r="R40" s="133" t="str">
        <x:f>IF(A40="","",(COUNTIF(D40:L40,"Complete")+COUNTIF(D40:L40,"Approved alternative"))/'Settings'!$B$7)</x:f>
      </x:c>
      <x:c r="S40" s="15" t="str">
        <x:f>IF(A40="","",IF(AND(D40&lt;&gt;"Complete",D40&lt;&gt;"Approved alternative"),"01 — Application review",IF(AND(E40&lt;&gt;"Complete",E40&lt;&gt;"Approved alternative"),"02 — Dues / waiver",IF(AND(F40&lt;&gt;"Complete",F40&lt;&gt;"Approved alternative"),"03 — Covenant / anti-hazing",IF(AND(G40&lt;&gt;"Complete",G40&lt;&gt;"Approved alternative"),"04 — Privacy / consent choices",IF(AND(H40&lt;&gt;"Complete",H40&lt;&gt;"Approved alternative"),"05 — Orientation",IF(AND(I40&lt;&gt;"Complete",I40&lt;&gt;"Approved alternative"),"06 — Beauty in Christ",IF(AND(J40&lt;&gt;"Complete",J40&lt;&gt;"Approved alternative"),"07 — Sisterhood / leadership / service",IF(AND(K40&lt;&gt;"Complete",K40&lt;&gt;"Approved alternative"),"08 — P31 Week",IF(L40&lt;&gt;"Complete","09 — National activation","COMPLETE"))))))))))</x:f>
      </x:c>
      <x:c r="T40" s="96"/>
    </x:row>
    <x:row r="41">
      <x:c r="A41" s="122"/>
      <x:c r="B41" s="123"/>
      <x:c r="C41" s="123"/>
      <x:c r="D41" s="123"/>
      <x:c r="E41" s="123"/>
      <x:c r="F41" s="123"/>
      <x:c r="G41" s="123"/>
      <x:c r="H41" s="123"/>
      <x:c r="I41" s="123"/>
      <x:c r="J41" s="123"/>
      <x:c r="K41" s="123"/>
      <x:c r="L41" s="123"/>
      <x:c r="M41" s="123"/>
      <x:c r="N41" s="123"/>
      <x:c r="O41" s="123"/>
      <x:c r="P41" s="123"/>
      <x:c r="Q41" s="125"/>
      <x:c r="R41" s="133" t="str">
        <x:f>IF(A41="","",(COUNTIF(D41:L41,"Complete")+COUNTIF(D41:L41,"Approved alternative"))/'Settings'!$B$7)</x:f>
      </x:c>
      <x:c r="S41" s="15" t="str">
        <x:f>IF(A41="","",IF(AND(D41&lt;&gt;"Complete",D41&lt;&gt;"Approved alternative"),"01 — Application review",IF(AND(E41&lt;&gt;"Complete",E41&lt;&gt;"Approved alternative"),"02 — Dues / waiver",IF(AND(F41&lt;&gt;"Complete",F41&lt;&gt;"Approved alternative"),"03 — Covenant / anti-hazing",IF(AND(G41&lt;&gt;"Complete",G41&lt;&gt;"Approved alternative"),"04 — Privacy / consent choices",IF(AND(H41&lt;&gt;"Complete",H41&lt;&gt;"Approved alternative"),"05 — Orientation",IF(AND(I41&lt;&gt;"Complete",I41&lt;&gt;"Approved alternative"),"06 — Beauty in Christ",IF(AND(J41&lt;&gt;"Complete",J41&lt;&gt;"Approved alternative"),"07 — Sisterhood / leadership / service",IF(AND(K41&lt;&gt;"Complete",K41&lt;&gt;"Approved alternative"),"08 — P31 Week",IF(L41&lt;&gt;"Complete","09 — National activation","COMPLETE"))))))))))</x:f>
      </x:c>
      <x:c r="T41" s="96"/>
    </x:row>
    <x:row r="42">
      <x:c r="A42" s="122"/>
      <x:c r="B42" s="123"/>
      <x:c r="C42" s="123"/>
      <x:c r="D42" s="123"/>
      <x:c r="E42" s="123"/>
      <x:c r="F42" s="123"/>
      <x:c r="G42" s="123"/>
      <x:c r="H42" s="123"/>
      <x:c r="I42" s="123"/>
      <x:c r="J42" s="123"/>
      <x:c r="K42" s="123"/>
      <x:c r="L42" s="123"/>
      <x:c r="M42" s="123"/>
      <x:c r="N42" s="123"/>
      <x:c r="O42" s="123"/>
      <x:c r="P42" s="123"/>
      <x:c r="Q42" s="125"/>
      <x:c r="R42" s="133" t="str">
        <x:f>IF(A42="","",(COUNTIF(D42:L42,"Complete")+COUNTIF(D42:L42,"Approved alternative"))/'Settings'!$B$7)</x:f>
      </x:c>
      <x:c r="S42" s="15" t="str">
        <x:f>IF(A42="","",IF(AND(D42&lt;&gt;"Complete",D42&lt;&gt;"Approved alternative"),"01 — Application review",IF(AND(E42&lt;&gt;"Complete",E42&lt;&gt;"Approved alternative"),"02 — Dues / waiver",IF(AND(F42&lt;&gt;"Complete",F42&lt;&gt;"Approved alternative"),"03 — Covenant / anti-hazing",IF(AND(G42&lt;&gt;"Complete",G42&lt;&gt;"Approved alternative"),"04 — Privacy / consent choices",IF(AND(H42&lt;&gt;"Complete",H42&lt;&gt;"Approved alternative"),"05 — Orientation",IF(AND(I42&lt;&gt;"Complete",I42&lt;&gt;"Approved alternative"),"06 — Beauty in Christ",IF(AND(J42&lt;&gt;"Complete",J42&lt;&gt;"Approved alternative"),"07 — Sisterhood / leadership / service",IF(AND(K42&lt;&gt;"Complete",K42&lt;&gt;"Approved alternative"),"08 — P31 Week",IF(L42&lt;&gt;"Complete","09 — National activation","COMPLETE"))))))))))</x:f>
      </x:c>
      <x:c r="T42" s="96"/>
    </x:row>
    <x:row r="43">
      <x:c r="A43" s="122"/>
      <x:c r="B43" s="123"/>
      <x:c r="C43" s="123"/>
      <x:c r="D43" s="123"/>
      <x:c r="E43" s="123"/>
      <x:c r="F43" s="123"/>
      <x:c r="G43" s="123"/>
      <x:c r="H43" s="123"/>
      <x:c r="I43" s="123"/>
      <x:c r="J43" s="123"/>
      <x:c r="K43" s="123"/>
      <x:c r="L43" s="123"/>
      <x:c r="M43" s="123"/>
      <x:c r="N43" s="123"/>
      <x:c r="O43" s="123"/>
      <x:c r="P43" s="123"/>
      <x:c r="Q43" s="125"/>
      <x:c r="R43" s="133" t="str">
        <x:f>IF(A43="","",(COUNTIF(D43:L43,"Complete")+COUNTIF(D43:L43,"Approved alternative"))/'Settings'!$B$7)</x:f>
      </x:c>
      <x:c r="S43" s="15" t="str">
        <x:f>IF(A43="","",IF(AND(D43&lt;&gt;"Complete",D43&lt;&gt;"Approved alternative"),"01 — Application review",IF(AND(E43&lt;&gt;"Complete",E43&lt;&gt;"Approved alternative"),"02 — Dues / waiver",IF(AND(F43&lt;&gt;"Complete",F43&lt;&gt;"Approved alternative"),"03 — Covenant / anti-hazing",IF(AND(G43&lt;&gt;"Complete",G43&lt;&gt;"Approved alternative"),"04 — Privacy / consent choices",IF(AND(H43&lt;&gt;"Complete",H43&lt;&gt;"Approved alternative"),"05 — Orientation",IF(AND(I43&lt;&gt;"Complete",I43&lt;&gt;"Approved alternative"),"06 — Beauty in Christ",IF(AND(J43&lt;&gt;"Complete",J43&lt;&gt;"Approved alternative"),"07 — Sisterhood / leadership / service",IF(AND(K43&lt;&gt;"Complete",K43&lt;&gt;"Approved alternative"),"08 — P31 Week",IF(L43&lt;&gt;"Complete","09 — National activation","COMPLETE"))))))))))</x:f>
      </x:c>
      <x:c r="T43" s="96"/>
    </x:row>
    <x:row r="44">
      <x:c r="A44" s="122"/>
      <x:c r="B44" s="123"/>
      <x:c r="C44" s="123"/>
      <x:c r="D44" s="123"/>
      <x:c r="E44" s="123"/>
      <x:c r="F44" s="123"/>
      <x:c r="G44" s="123"/>
      <x:c r="H44" s="123"/>
      <x:c r="I44" s="123"/>
      <x:c r="J44" s="123"/>
      <x:c r="K44" s="123"/>
      <x:c r="L44" s="123"/>
      <x:c r="M44" s="123"/>
      <x:c r="N44" s="123"/>
      <x:c r="O44" s="123"/>
      <x:c r="P44" s="123"/>
      <x:c r="Q44" s="125"/>
      <x:c r="R44" s="133" t="str">
        <x:f>IF(A44="","",(COUNTIF(D44:L44,"Complete")+COUNTIF(D44:L44,"Approved alternative"))/'Settings'!$B$7)</x:f>
      </x:c>
      <x:c r="S44" s="15" t="str">
        <x:f>IF(A44="","",IF(AND(D44&lt;&gt;"Complete",D44&lt;&gt;"Approved alternative"),"01 — Application review",IF(AND(E44&lt;&gt;"Complete",E44&lt;&gt;"Approved alternative"),"02 — Dues / waiver",IF(AND(F44&lt;&gt;"Complete",F44&lt;&gt;"Approved alternative"),"03 — Covenant / anti-hazing",IF(AND(G44&lt;&gt;"Complete",G44&lt;&gt;"Approved alternative"),"04 — Privacy / consent choices",IF(AND(H44&lt;&gt;"Complete",H44&lt;&gt;"Approved alternative"),"05 — Orientation",IF(AND(I44&lt;&gt;"Complete",I44&lt;&gt;"Approved alternative"),"06 — Beauty in Christ",IF(AND(J44&lt;&gt;"Complete",J44&lt;&gt;"Approved alternative"),"07 — Sisterhood / leadership / service",IF(AND(K44&lt;&gt;"Complete",K44&lt;&gt;"Approved alternative"),"08 — P31 Week",IF(L44&lt;&gt;"Complete","09 — National activation","COMPLETE"))))))))))</x:f>
      </x:c>
      <x:c r="T44" s="96"/>
    </x:row>
    <x:row r="45">
      <x:c r="A45" s="122"/>
      <x:c r="B45" s="123"/>
      <x:c r="C45" s="123"/>
      <x:c r="D45" s="123"/>
      <x:c r="E45" s="123"/>
      <x:c r="F45" s="123"/>
      <x:c r="G45" s="123"/>
      <x:c r="H45" s="123"/>
      <x:c r="I45" s="123"/>
      <x:c r="J45" s="123"/>
      <x:c r="K45" s="123"/>
      <x:c r="L45" s="123"/>
      <x:c r="M45" s="123"/>
      <x:c r="N45" s="123"/>
      <x:c r="O45" s="123"/>
      <x:c r="P45" s="123"/>
      <x:c r="Q45" s="125"/>
      <x:c r="R45" s="133" t="str">
        <x:f>IF(A45="","",(COUNTIF(D45:L45,"Complete")+COUNTIF(D45:L45,"Approved alternative"))/'Settings'!$B$7)</x:f>
      </x:c>
      <x:c r="S45" s="15" t="str">
        <x:f>IF(A45="","",IF(AND(D45&lt;&gt;"Complete",D45&lt;&gt;"Approved alternative"),"01 — Application review",IF(AND(E45&lt;&gt;"Complete",E45&lt;&gt;"Approved alternative"),"02 — Dues / waiver",IF(AND(F45&lt;&gt;"Complete",F45&lt;&gt;"Approved alternative"),"03 — Covenant / anti-hazing",IF(AND(G45&lt;&gt;"Complete",G45&lt;&gt;"Approved alternative"),"04 — Privacy / consent choices",IF(AND(H45&lt;&gt;"Complete",H45&lt;&gt;"Approved alternative"),"05 — Orientation",IF(AND(I45&lt;&gt;"Complete",I45&lt;&gt;"Approved alternative"),"06 — Beauty in Christ",IF(AND(J45&lt;&gt;"Complete",J45&lt;&gt;"Approved alternative"),"07 — Sisterhood / leadership / service",IF(AND(K45&lt;&gt;"Complete",K45&lt;&gt;"Approved alternative"),"08 — P31 Week",IF(L45&lt;&gt;"Complete","09 — National activation","COMPLETE"))))))))))</x:f>
      </x:c>
      <x:c r="T45" s="96"/>
    </x:row>
    <x:row r="46">
      <x:c r="A46" s="122"/>
      <x:c r="B46" s="123"/>
      <x:c r="C46" s="123"/>
      <x:c r="D46" s="123"/>
      <x:c r="E46" s="123"/>
      <x:c r="F46" s="123"/>
      <x:c r="G46" s="123"/>
      <x:c r="H46" s="123"/>
      <x:c r="I46" s="123"/>
      <x:c r="J46" s="123"/>
      <x:c r="K46" s="123"/>
      <x:c r="L46" s="123"/>
      <x:c r="M46" s="123"/>
      <x:c r="N46" s="123"/>
      <x:c r="O46" s="123"/>
      <x:c r="P46" s="123"/>
      <x:c r="Q46" s="125"/>
      <x:c r="R46" s="133" t="str">
        <x:f>IF(A46="","",(COUNTIF(D46:L46,"Complete")+COUNTIF(D46:L46,"Approved alternative"))/'Settings'!$B$7)</x:f>
      </x:c>
      <x:c r="S46" s="15" t="str">
        <x:f>IF(A46="","",IF(AND(D46&lt;&gt;"Complete",D46&lt;&gt;"Approved alternative"),"01 — Application review",IF(AND(E46&lt;&gt;"Complete",E46&lt;&gt;"Approved alternative"),"02 — Dues / waiver",IF(AND(F46&lt;&gt;"Complete",F46&lt;&gt;"Approved alternative"),"03 — Covenant / anti-hazing",IF(AND(G46&lt;&gt;"Complete",G46&lt;&gt;"Approved alternative"),"04 — Privacy / consent choices",IF(AND(H46&lt;&gt;"Complete",H46&lt;&gt;"Approved alternative"),"05 — Orientation",IF(AND(I46&lt;&gt;"Complete",I46&lt;&gt;"Approved alternative"),"06 — Beauty in Christ",IF(AND(J46&lt;&gt;"Complete",J46&lt;&gt;"Approved alternative"),"07 — Sisterhood / leadership / service",IF(AND(K46&lt;&gt;"Complete",K46&lt;&gt;"Approved alternative"),"08 — P31 Week",IF(L46&lt;&gt;"Complete","09 — National activation","COMPLETE"))))))))))</x:f>
      </x:c>
      <x:c r="T46" s="96"/>
    </x:row>
    <x:row r="47">
      <x:c r="A47" s="122"/>
      <x:c r="B47" s="123"/>
      <x:c r="C47" s="123"/>
      <x:c r="D47" s="123"/>
      <x:c r="E47" s="123"/>
      <x:c r="F47" s="123"/>
      <x:c r="G47" s="123"/>
      <x:c r="H47" s="123"/>
      <x:c r="I47" s="123"/>
      <x:c r="J47" s="123"/>
      <x:c r="K47" s="123"/>
      <x:c r="L47" s="123"/>
      <x:c r="M47" s="123"/>
      <x:c r="N47" s="123"/>
      <x:c r="O47" s="123"/>
      <x:c r="P47" s="123"/>
      <x:c r="Q47" s="125"/>
      <x:c r="R47" s="133" t="str">
        <x:f>IF(A47="","",(COUNTIF(D47:L47,"Complete")+COUNTIF(D47:L47,"Approved alternative"))/'Settings'!$B$7)</x:f>
      </x:c>
      <x:c r="S47" s="15" t="str">
        <x:f>IF(A47="","",IF(AND(D47&lt;&gt;"Complete",D47&lt;&gt;"Approved alternative"),"01 — Application review",IF(AND(E47&lt;&gt;"Complete",E47&lt;&gt;"Approved alternative"),"02 — Dues / waiver",IF(AND(F47&lt;&gt;"Complete",F47&lt;&gt;"Approved alternative"),"03 — Covenant / anti-hazing",IF(AND(G47&lt;&gt;"Complete",G47&lt;&gt;"Approved alternative"),"04 — Privacy / consent choices",IF(AND(H47&lt;&gt;"Complete",H47&lt;&gt;"Approved alternative"),"05 — Orientation",IF(AND(I47&lt;&gt;"Complete",I47&lt;&gt;"Approved alternative"),"06 — Beauty in Christ",IF(AND(J47&lt;&gt;"Complete",J47&lt;&gt;"Approved alternative"),"07 — Sisterhood / leadership / service",IF(AND(K47&lt;&gt;"Complete",K47&lt;&gt;"Approved alternative"),"08 — P31 Week",IF(L47&lt;&gt;"Complete","09 — National activation","COMPLETE"))))))))))</x:f>
      </x:c>
      <x:c r="T47" s="96"/>
    </x:row>
    <x:row r="48">
      <x:c r="A48" s="122"/>
      <x:c r="B48" s="123"/>
      <x:c r="C48" s="123"/>
      <x:c r="D48" s="123"/>
      <x:c r="E48" s="123"/>
      <x:c r="F48" s="123"/>
      <x:c r="G48" s="123"/>
      <x:c r="H48" s="123"/>
      <x:c r="I48" s="123"/>
      <x:c r="J48" s="123"/>
      <x:c r="K48" s="123"/>
      <x:c r="L48" s="123"/>
      <x:c r="M48" s="123"/>
      <x:c r="N48" s="123"/>
      <x:c r="O48" s="123"/>
      <x:c r="P48" s="123"/>
      <x:c r="Q48" s="125"/>
      <x:c r="R48" s="133" t="str">
        <x:f>IF(A48="","",(COUNTIF(D48:L48,"Complete")+COUNTIF(D48:L48,"Approved alternative"))/'Settings'!$B$7)</x:f>
      </x:c>
      <x:c r="S48" s="15" t="str">
        <x:f>IF(A48="","",IF(AND(D48&lt;&gt;"Complete",D48&lt;&gt;"Approved alternative"),"01 — Application review",IF(AND(E48&lt;&gt;"Complete",E48&lt;&gt;"Approved alternative"),"02 — Dues / waiver",IF(AND(F48&lt;&gt;"Complete",F48&lt;&gt;"Approved alternative"),"03 — Covenant / anti-hazing",IF(AND(G48&lt;&gt;"Complete",G48&lt;&gt;"Approved alternative"),"04 — Privacy / consent choices",IF(AND(H48&lt;&gt;"Complete",H48&lt;&gt;"Approved alternative"),"05 — Orientation",IF(AND(I48&lt;&gt;"Complete",I48&lt;&gt;"Approved alternative"),"06 — Beauty in Christ",IF(AND(J48&lt;&gt;"Complete",J48&lt;&gt;"Approved alternative"),"07 — Sisterhood / leadership / service",IF(AND(K48&lt;&gt;"Complete",K48&lt;&gt;"Approved alternative"),"08 — P31 Week",IF(L48&lt;&gt;"Complete","09 — National activation","COMPLETE"))))))))))</x:f>
      </x:c>
      <x:c r="T48" s="96"/>
    </x:row>
    <x:row r="49">
      <x:c r="A49" s="122"/>
      <x:c r="B49" s="123"/>
      <x:c r="C49" s="123"/>
      <x:c r="D49" s="123"/>
      <x:c r="E49" s="123"/>
      <x:c r="F49" s="123"/>
      <x:c r="G49" s="123"/>
      <x:c r="H49" s="123"/>
      <x:c r="I49" s="123"/>
      <x:c r="J49" s="123"/>
      <x:c r="K49" s="123"/>
      <x:c r="L49" s="123"/>
      <x:c r="M49" s="123"/>
      <x:c r="N49" s="123"/>
      <x:c r="O49" s="123"/>
      <x:c r="P49" s="123"/>
      <x:c r="Q49" s="125"/>
      <x:c r="R49" s="133" t="str">
        <x:f>IF(A49="","",(COUNTIF(D49:L49,"Complete")+COUNTIF(D49:L49,"Approved alternative"))/'Settings'!$B$7)</x:f>
      </x:c>
      <x:c r="S49" s="15" t="str">
        <x:f>IF(A49="","",IF(AND(D49&lt;&gt;"Complete",D49&lt;&gt;"Approved alternative"),"01 — Application review",IF(AND(E49&lt;&gt;"Complete",E49&lt;&gt;"Approved alternative"),"02 — Dues / waiver",IF(AND(F49&lt;&gt;"Complete",F49&lt;&gt;"Approved alternative"),"03 — Covenant / anti-hazing",IF(AND(G49&lt;&gt;"Complete",G49&lt;&gt;"Approved alternative"),"04 — Privacy / consent choices",IF(AND(H49&lt;&gt;"Complete",H49&lt;&gt;"Approved alternative"),"05 — Orientation",IF(AND(I49&lt;&gt;"Complete",I49&lt;&gt;"Approved alternative"),"06 — Beauty in Christ",IF(AND(J49&lt;&gt;"Complete",J49&lt;&gt;"Approved alternative"),"07 — Sisterhood / leadership / service",IF(AND(K49&lt;&gt;"Complete",K49&lt;&gt;"Approved alternative"),"08 — P31 Week",IF(L49&lt;&gt;"Complete","09 — National activation","COMPLETE"))))))))))</x:f>
      </x:c>
      <x:c r="T49" s="96"/>
    </x:row>
    <x:row r="50">
      <x:c r="A50" s="122"/>
      <x:c r="B50" s="123"/>
      <x:c r="C50" s="123"/>
      <x:c r="D50" s="123"/>
      <x:c r="E50" s="123"/>
      <x:c r="F50" s="123"/>
      <x:c r="G50" s="123"/>
      <x:c r="H50" s="123"/>
      <x:c r="I50" s="123"/>
      <x:c r="J50" s="123"/>
      <x:c r="K50" s="123"/>
      <x:c r="L50" s="123"/>
      <x:c r="M50" s="123"/>
      <x:c r="N50" s="123"/>
      <x:c r="O50" s="123"/>
      <x:c r="P50" s="123"/>
      <x:c r="Q50" s="125"/>
      <x:c r="R50" s="133" t="str">
        <x:f>IF(A50="","",(COUNTIF(D50:L50,"Complete")+COUNTIF(D50:L50,"Approved alternative"))/'Settings'!$B$7)</x:f>
      </x:c>
      <x:c r="S50" s="15" t="str">
        <x:f>IF(A50="","",IF(AND(D50&lt;&gt;"Complete",D50&lt;&gt;"Approved alternative"),"01 — Application review",IF(AND(E50&lt;&gt;"Complete",E50&lt;&gt;"Approved alternative"),"02 — Dues / waiver",IF(AND(F50&lt;&gt;"Complete",F50&lt;&gt;"Approved alternative"),"03 — Covenant / anti-hazing",IF(AND(G50&lt;&gt;"Complete",G50&lt;&gt;"Approved alternative"),"04 — Privacy / consent choices",IF(AND(H50&lt;&gt;"Complete",H50&lt;&gt;"Approved alternative"),"05 — Orientation",IF(AND(I50&lt;&gt;"Complete",I50&lt;&gt;"Approved alternative"),"06 — Beauty in Christ",IF(AND(J50&lt;&gt;"Complete",J50&lt;&gt;"Approved alternative"),"07 — Sisterhood / leadership / service",IF(AND(K50&lt;&gt;"Complete",K50&lt;&gt;"Approved alternative"),"08 — P31 Week",IF(L50&lt;&gt;"Complete","09 — National activation","COMPLETE"))))))))))</x:f>
      </x:c>
      <x:c r="T50" s="96"/>
    </x:row>
    <x:row r="51">
      <x:c r="A51" s="122"/>
      <x:c r="B51" s="123"/>
      <x:c r="C51" s="123"/>
      <x:c r="D51" s="123"/>
      <x:c r="E51" s="123"/>
      <x:c r="F51" s="123"/>
      <x:c r="G51" s="123"/>
      <x:c r="H51" s="123"/>
      <x:c r="I51" s="123"/>
      <x:c r="J51" s="123"/>
      <x:c r="K51" s="123"/>
      <x:c r="L51" s="123"/>
      <x:c r="M51" s="123"/>
      <x:c r="N51" s="123"/>
      <x:c r="O51" s="123"/>
      <x:c r="P51" s="123"/>
      <x:c r="Q51" s="125"/>
      <x:c r="R51" s="133" t="str">
        <x:f>IF(A51="","",(COUNTIF(D51:L51,"Complete")+COUNTIF(D51:L51,"Approved alternative"))/'Settings'!$B$7)</x:f>
      </x:c>
      <x:c r="S51" s="15" t="str">
        <x:f>IF(A51="","",IF(AND(D51&lt;&gt;"Complete",D51&lt;&gt;"Approved alternative"),"01 — Application review",IF(AND(E51&lt;&gt;"Complete",E51&lt;&gt;"Approved alternative"),"02 — Dues / waiver",IF(AND(F51&lt;&gt;"Complete",F51&lt;&gt;"Approved alternative"),"03 — Covenant / anti-hazing",IF(AND(G51&lt;&gt;"Complete",G51&lt;&gt;"Approved alternative"),"04 — Privacy / consent choices",IF(AND(H51&lt;&gt;"Complete",H51&lt;&gt;"Approved alternative"),"05 — Orientation",IF(AND(I51&lt;&gt;"Complete",I51&lt;&gt;"Approved alternative"),"06 — Beauty in Christ",IF(AND(J51&lt;&gt;"Complete",J51&lt;&gt;"Approved alternative"),"07 — Sisterhood / leadership / service",IF(AND(K51&lt;&gt;"Complete",K51&lt;&gt;"Approved alternative"),"08 — P31 Week",IF(L51&lt;&gt;"Complete","09 — National activation","COMPLETE"))))))))))</x:f>
      </x:c>
      <x:c r="T51" s="96"/>
    </x:row>
    <x:row r="52">
      <x:c r="A52" s="122"/>
      <x:c r="B52" s="123"/>
      <x:c r="C52" s="123"/>
      <x:c r="D52" s="123"/>
      <x:c r="E52" s="123"/>
      <x:c r="F52" s="123"/>
      <x:c r="G52" s="123"/>
      <x:c r="H52" s="123"/>
      <x:c r="I52" s="123"/>
      <x:c r="J52" s="123"/>
      <x:c r="K52" s="123"/>
      <x:c r="L52" s="123"/>
      <x:c r="M52" s="123"/>
      <x:c r="N52" s="123"/>
      <x:c r="O52" s="123"/>
      <x:c r="P52" s="123"/>
      <x:c r="Q52" s="125"/>
      <x:c r="R52" s="133" t="str">
        <x:f>IF(A52="","",(COUNTIF(D52:L52,"Complete")+COUNTIF(D52:L52,"Approved alternative"))/'Settings'!$B$7)</x:f>
      </x:c>
      <x:c r="S52" s="15" t="str">
        <x:f>IF(A52="","",IF(AND(D52&lt;&gt;"Complete",D52&lt;&gt;"Approved alternative"),"01 — Application review",IF(AND(E52&lt;&gt;"Complete",E52&lt;&gt;"Approved alternative"),"02 — Dues / waiver",IF(AND(F52&lt;&gt;"Complete",F52&lt;&gt;"Approved alternative"),"03 — Covenant / anti-hazing",IF(AND(G52&lt;&gt;"Complete",G52&lt;&gt;"Approved alternative"),"04 — Privacy / consent choices",IF(AND(H52&lt;&gt;"Complete",H52&lt;&gt;"Approved alternative"),"05 — Orientation",IF(AND(I52&lt;&gt;"Complete",I52&lt;&gt;"Approved alternative"),"06 — Beauty in Christ",IF(AND(J52&lt;&gt;"Complete",J52&lt;&gt;"Approved alternative"),"07 — Sisterhood / leadership / service",IF(AND(K52&lt;&gt;"Complete",K52&lt;&gt;"Approved alternative"),"08 — P31 Week",IF(L52&lt;&gt;"Complete","09 — National activation","COMPLETE"))))))))))</x:f>
      </x:c>
      <x:c r="T52" s="96"/>
    </x:row>
    <x:row r="53">
      <x:c r="A53" s="122"/>
      <x:c r="B53" s="123"/>
      <x:c r="C53" s="123"/>
      <x:c r="D53" s="123"/>
      <x:c r="E53" s="123"/>
      <x:c r="F53" s="123"/>
      <x:c r="G53" s="123"/>
      <x:c r="H53" s="123"/>
      <x:c r="I53" s="123"/>
      <x:c r="J53" s="123"/>
      <x:c r="K53" s="123"/>
      <x:c r="L53" s="123"/>
      <x:c r="M53" s="123"/>
      <x:c r="N53" s="123"/>
      <x:c r="O53" s="123"/>
      <x:c r="P53" s="123"/>
      <x:c r="Q53" s="125"/>
      <x:c r="R53" s="133" t="str">
        <x:f>IF(A53="","",(COUNTIF(D53:L53,"Complete")+COUNTIF(D53:L53,"Approved alternative"))/'Settings'!$B$7)</x:f>
      </x:c>
      <x:c r="S53" s="15" t="str">
        <x:f>IF(A53="","",IF(AND(D53&lt;&gt;"Complete",D53&lt;&gt;"Approved alternative"),"01 — Application review",IF(AND(E53&lt;&gt;"Complete",E53&lt;&gt;"Approved alternative"),"02 — Dues / waiver",IF(AND(F53&lt;&gt;"Complete",F53&lt;&gt;"Approved alternative"),"03 — Covenant / anti-hazing",IF(AND(G53&lt;&gt;"Complete",G53&lt;&gt;"Approved alternative"),"04 — Privacy / consent choices",IF(AND(H53&lt;&gt;"Complete",H53&lt;&gt;"Approved alternative"),"05 — Orientation",IF(AND(I53&lt;&gt;"Complete",I53&lt;&gt;"Approved alternative"),"06 — Beauty in Christ",IF(AND(J53&lt;&gt;"Complete",J53&lt;&gt;"Approved alternative"),"07 — Sisterhood / leadership / service",IF(AND(K53&lt;&gt;"Complete",K53&lt;&gt;"Approved alternative"),"08 — P31 Week",IF(L53&lt;&gt;"Complete","09 — National activation","COMPLETE"))))))))))</x:f>
      </x:c>
      <x:c r="T53" s="96"/>
    </x:row>
    <x:row r="54">
      <x:c r="A54" s="122"/>
      <x:c r="B54" s="123"/>
      <x:c r="C54" s="123"/>
      <x:c r="D54" s="123"/>
      <x:c r="E54" s="123"/>
      <x:c r="F54" s="123"/>
      <x:c r="G54" s="123"/>
      <x:c r="H54" s="123"/>
      <x:c r="I54" s="123"/>
      <x:c r="J54" s="123"/>
      <x:c r="K54" s="123"/>
      <x:c r="L54" s="123"/>
      <x:c r="M54" s="123"/>
      <x:c r="N54" s="123"/>
      <x:c r="O54" s="123"/>
      <x:c r="P54" s="123"/>
      <x:c r="Q54" s="125"/>
      <x:c r="R54" s="133" t="str">
        <x:f>IF(A54="","",(COUNTIF(D54:L54,"Complete")+COUNTIF(D54:L54,"Approved alternative"))/'Settings'!$B$7)</x:f>
      </x:c>
      <x:c r="S54" s="15" t="str">
        <x:f>IF(A54="","",IF(AND(D54&lt;&gt;"Complete",D54&lt;&gt;"Approved alternative"),"01 — Application review",IF(AND(E54&lt;&gt;"Complete",E54&lt;&gt;"Approved alternative"),"02 — Dues / waiver",IF(AND(F54&lt;&gt;"Complete",F54&lt;&gt;"Approved alternative"),"03 — Covenant / anti-hazing",IF(AND(G54&lt;&gt;"Complete",G54&lt;&gt;"Approved alternative"),"04 — Privacy / consent choices",IF(AND(H54&lt;&gt;"Complete",H54&lt;&gt;"Approved alternative"),"05 — Orientation",IF(AND(I54&lt;&gt;"Complete",I54&lt;&gt;"Approved alternative"),"06 — Beauty in Christ",IF(AND(J54&lt;&gt;"Complete",J54&lt;&gt;"Approved alternative"),"07 — Sisterhood / leadership / service",IF(AND(K54&lt;&gt;"Complete",K54&lt;&gt;"Approved alternative"),"08 — P31 Week",IF(L54&lt;&gt;"Complete","09 — National activation","COMPLETE"))))))))))</x:f>
      </x:c>
      <x:c r="T54" s="96"/>
    </x:row>
    <x:row r="55">
      <x:c r="A55" s="122"/>
      <x:c r="B55" s="123"/>
      <x:c r="C55" s="123"/>
      <x:c r="D55" s="123"/>
      <x:c r="E55" s="123"/>
      <x:c r="F55" s="123"/>
      <x:c r="G55" s="123"/>
      <x:c r="H55" s="123"/>
      <x:c r="I55" s="123"/>
      <x:c r="J55" s="123"/>
      <x:c r="K55" s="123"/>
      <x:c r="L55" s="123"/>
      <x:c r="M55" s="123"/>
      <x:c r="N55" s="123"/>
      <x:c r="O55" s="123"/>
      <x:c r="P55" s="123"/>
      <x:c r="Q55" s="125"/>
      <x:c r="R55" s="133" t="str">
        <x:f>IF(A55="","",(COUNTIF(D55:L55,"Complete")+COUNTIF(D55:L55,"Approved alternative"))/'Settings'!$B$7)</x:f>
      </x:c>
      <x:c r="S55" s="15" t="str">
        <x:f>IF(A55="","",IF(AND(D55&lt;&gt;"Complete",D55&lt;&gt;"Approved alternative"),"01 — Application review",IF(AND(E55&lt;&gt;"Complete",E55&lt;&gt;"Approved alternative"),"02 — Dues / waiver",IF(AND(F55&lt;&gt;"Complete",F55&lt;&gt;"Approved alternative"),"03 — Covenant / anti-hazing",IF(AND(G55&lt;&gt;"Complete",G55&lt;&gt;"Approved alternative"),"04 — Privacy / consent choices",IF(AND(H55&lt;&gt;"Complete",H55&lt;&gt;"Approved alternative"),"05 — Orientation",IF(AND(I55&lt;&gt;"Complete",I55&lt;&gt;"Approved alternative"),"06 — Beauty in Christ",IF(AND(J55&lt;&gt;"Complete",J55&lt;&gt;"Approved alternative"),"07 — Sisterhood / leadership / service",IF(AND(K55&lt;&gt;"Complete",K55&lt;&gt;"Approved alternative"),"08 — P31 Week",IF(L55&lt;&gt;"Complete","09 — National activation","COMPLETE"))))))))))</x:f>
      </x:c>
      <x:c r="T55" s="96"/>
    </x:row>
    <x:row r="56">
      <x:c r="A56" s="122"/>
      <x:c r="B56" s="123"/>
      <x:c r="C56" s="123"/>
      <x:c r="D56" s="123"/>
      <x:c r="E56" s="123"/>
      <x:c r="F56" s="123"/>
      <x:c r="G56" s="123"/>
      <x:c r="H56" s="123"/>
      <x:c r="I56" s="123"/>
      <x:c r="J56" s="123"/>
      <x:c r="K56" s="123"/>
      <x:c r="L56" s="123"/>
      <x:c r="M56" s="123"/>
      <x:c r="N56" s="123"/>
      <x:c r="O56" s="123"/>
      <x:c r="P56" s="123"/>
      <x:c r="Q56" s="125"/>
      <x:c r="R56" s="133" t="str">
        <x:f>IF(A56="","",(COUNTIF(D56:L56,"Complete")+COUNTIF(D56:L56,"Approved alternative"))/'Settings'!$B$7)</x:f>
      </x:c>
      <x:c r="S56" s="15" t="str">
        <x:f>IF(A56="","",IF(AND(D56&lt;&gt;"Complete",D56&lt;&gt;"Approved alternative"),"01 — Application review",IF(AND(E56&lt;&gt;"Complete",E56&lt;&gt;"Approved alternative"),"02 — Dues / waiver",IF(AND(F56&lt;&gt;"Complete",F56&lt;&gt;"Approved alternative"),"03 — Covenant / anti-hazing",IF(AND(G56&lt;&gt;"Complete",G56&lt;&gt;"Approved alternative"),"04 — Privacy / consent choices",IF(AND(H56&lt;&gt;"Complete",H56&lt;&gt;"Approved alternative"),"05 — Orientation",IF(AND(I56&lt;&gt;"Complete",I56&lt;&gt;"Approved alternative"),"06 — Beauty in Christ",IF(AND(J56&lt;&gt;"Complete",J56&lt;&gt;"Approved alternative"),"07 — Sisterhood / leadership / service",IF(AND(K56&lt;&gt;"Complete",K56&lt;&gt;"Approved alternative"),"08 — P31 Week",IF(L56&lt;&gt;"Complete","09 — National activation","COMPLETE"))))))))))</x:f>
      </x:c>
      <x:c r="T56" s="96"/>
    </x:row>
    <x:row r="57">
      <x:c r="A57" s="122"/>
      <x:c r="B57" s="123"/>
      <x:c r="C57" s="123"/>
      <x:c r="D57" s="123"/>
      <x:c r="E57" s="123"/>
      <x:c r="F57" s="123"/>
      <x:c r="G57" s="123"/>
      <x:c r="H57" s="123"/>
      <x:c r="I57" s="123"/>
      <x:c r="J57" s="123"/>
      <x:c r="K57" s="123"/>
      <x:c r="L57" s="123"/>
      <x:c r="M57" s="123"/>
      <x:c r="N57" s="123"/>
      <x:c r="O57" s="123"/>
      <x:c r="P57" s="123"/>
      <x:c r="Q57" s="125"/>
      <x:c r="R57" s="133" t="str">
        <x:f>IF(A57="","",(COUNTIF(D57:L57,"Complete")+COUNTIF(D57:L57,"Approved alternative"))/'Settings'!$B$7)</x:f>
      </x:c>
      <x:c r="S57" s="15" t="str">
        <x:f>IF(A57="","",IF(AND(D57&lt;&gt;"Complete",D57&lt;&gt;"Approved alternative"),"01 — Application review",IF(AND(E57&lt;&gt;"Complete",E57&lt;&gt;"Approved alternative"),"02 — Dues / waiver",IF(AND(F57&lt;&gt;"Complete",F57&lt;&gt;"Approved alternative"),"03 — Covenant / anti-hazing",IF(AND(G57&lt;&gt;"Complete",G57&lt;&gt;"Approved alternative"),"04 — Privacy / consent choices",IF(AND(H57&lt;&gt;"Complete",H57&lt;&gt;"Approved alternative"),"05 — Orientation",IF(AND(I57&lt;&gt;"Complete",I57&lt;&gt;"Approved alternative"),"06 — Beauty in Christ",IF(AND(J57&lt;&gt;"Complete",J57&lt;&gt;"Approved alternative"),"07 — Sisterhood / leadership / service",IF(AND(K57&lt;&gt;"Complete",K57&lt;&gt;"Approved alternative"),"08 — P31 Week",IF(L57&lt;&gt;"Complete","09 — National activation","COMPLETE"))))))))))</x:f>
      </x:c>
      <x:c r="T57" s="96"/>
    </x:row>
    <x:row r="58">
      <x:c r="A58" s="122"/>
      <x:c r="B58" s="123"/>
      <x:c r="C58" s="123"/>
      <x:c r="D58" s="123"/>
      <x:c r="E58" s="123"/>
      <x:c r="F58" s="123"/>
      <x:c r="G58" s="123"/>
      <x:c r="H58" s="123"/>
      <x:c r="I58" s="123"/>
      <x:c r="J58" s="123"/>
      <x:c r="K58" s="123"/>
      <x:c r="L58" s="123"/>
      <x:c r="M58" s="123"/>
      <x:c r="N58" s="123"/>
      <x:c r="O58" s="123"/>
      <x:c r="P58" s="123"/>
      <x:c r="Q58" s="125"/>
      <x:c r="R58" s="133" t="str">
        <x:f>IF(A58="","",(COUNTIF(D58:L58,"Complete")+COUNTIF(D58:L58,"Approved alternative"))/'Settings'!$B$7)</x:f>
      </x:c>
      <x:c r="S58" s="15" t="str">
        <x:f>IF(A58="","",IF(AND(D58&lt;&gt;"Complete",D58&lt;&gt;"Approved alternative"),"01 — Application review",IF(AND(E58&lt;&gt;"Complete",E58&lt;&gt;"Approved alternative"),"02 — Dues / waiver",IF(AND(F58&lt;&gt;"Complete",F58&lt;&gt;"Approved alternative"),"03 — Covenant / anti-hazing",IF(AND(G58&lt;&gt;"Complete",G58&lt;&gt;"Approved alternative"),"04 — Privacy / consent choices",IF(AND(H58&lt;&gt;"Complete",H58&lt;&gt;"Approved alternative"),"05 — Orientation",IF(AND(I58&lt;&gt;"Complete",I58&lt;&gt;"Approved alternative"),"06 — Beauty in Christ",IF(AND(J58&lt;&gt;"Complete",J58&lt;&gt;"Approved alternative"),"07 — Sisterhood / leadership / service",IF(AND(K58&lt;&gt;"Complete",K58&lt;&gt;"Approved alternative"),"08 — P31 Week",IF(L58&lt;&gt;"Complete","09 — National activation","COMPLETE"))))))))))</x:f>
      </x:c>
      <x:c r="T58" s="96"/>
    </x:row>
    <x:row r="59">
      <x:c r="A59" s="122"/>
      <x:c r="B59" s="123"/>
      <x:c r="C59" s="123"/>
      <x:c r="D59" s="123"/>
      <x:c r="E59" s="123"/>
      <x:c r="F59" s="123"/>
      <x:c r="G59" s="123"/>
      <x:c r="H59" s="123"/>
      <x:c r="I59" s="123"/>
      <x:c r="J59" s="123"/>
      <x:c r="K59" s="123"/>
      <x:c r="L59" s="123"/>
      <x:c r="M59" s="123"/>
      <x:c r="N59" s="123"/>
      <x:c r="O59" s="123"/>
      <x:c r="P59" s="123"/>
      <x:c r="Q59" s="125"/>
      <x:c r="R59" s="133" t="str">
        <x:f>IF(A59="","",(COUNTIF(D59:L59,"Complete")+COUNTIF(D59:L59,"Approved alternative"))/'Settings'!$B$7)</x:f>
      </x:c>
      <x:c r="S59" s="15" t="str">
        <x:f>IF(A59="","",IF(AND(D59&lt;&gt;"Complete",D59&lt;&gt;"Approved alternative"),"01 — Application review",IF(AND(E59&lt;&gt;"Complete",E59&lt;&gt;"Approved alternative"),"02 — Dues / waiver",IF(AND(F59&lt;&gt;"Complete",F59&lt;&gt;"Approved alternative"),"03 — Covenant / anti-hazing",IF(AND(G59&lt;&gt;"Complete",G59&lt;&gt;"Approved alternative"),"04 — Privacy / consent choices",IF(AND(H59&lt;&gt;"Complete",H59&lt;&gt;"Approved alternative"),"05 — Orientation",IF(AND(I59&lt;&gt;"Complete",I59&lt;&gt;"Approved alternative"),"06 — Beauty in Christ",IF(AND(J59&lt;&gt;"Complete",J59&lt;&gt;"Approved alternative"),"07 — Sisterhood / leadership / service",IF(AND(K59&lt;&gt;"Complete",K59&lt;&gt;"Approved alternative"),"08 — P31 Week",IF(L59&lt;&gt;"Complete","09 — National activation","COMPLETE"))))))))))</x:f>
      </x:c>
      <x:c r="T59" s="96"/>
    </x:row>
    <x:row r="60">
      <x:c r="A60" s="122"/>
      <x:c r="B60" s="123"/>
      <x:c r="C60" s="123"/>
      <x:c r="D60" s="123"/>
      <x:c r="E60" s="123"/>
      <x:c r="F60" s="123"/>
      <x:c r="G60" s="123"/>
      <x:c r="H60" s="123"/>
      <x:c r="I60" s="123"/>
      <x:c r="J60" s="123"/>
      <x:c r="K60" s="123"/>
      <x:c r="L60" s="123"/>
      <x:c r="M60" s="123"/>
      <x:c r="N60" s="123"/>
      <x:c r="O60" s="123"/>
      <x:c r="P60" s="123"/>
      <x:c r="Q60" s="125"/>
      <x:c r="R60" s="133" t="str">
        <x:f>IF(A60="","",(COUNTIF(D60:L60,"Complete")+COUNTIF(D60:L60,"Approved alternative"))/'Settings'!$B$7)</x:f>
      </x:c>
      <x:c r="S60" s="15" t="str">
        <x:f>IF(A60="","",IF(AND(D60&lt;&gt;"Complete",D60&lt;&gt;"Approved alternative"),"01 — Application review",IF(AND(E60&lt;&gt;"Complete",E60&lt;&gt;"Approved alternative"),"02 — Dues / waiver",IF(AND(F60&lt;&gt;"Complete",F60&lt;&gt;"Approved alternative"),"03 — Covenant / anti-hazing",IF(AND(G60&lt;&gt;"Complete",G60&lt;&gt;"Approved alternative"),"04 — Privacy / consent choices",IF(AND(H60&lt;&gt;"Complete",H60&lt;&gt;"Approved alternative"),"05 — Orientation",IF(AND(I60&lt;&gt;"Complete",I60&lt;&gt;"Approved alternative"),"06 — Beauty in Christ",IF(AND(J60&lt;&gt;"Complete",J60&lt;&gt;"Approved alternative"),"07 — Sisterhood / leadership / service",IF(AND(K60&lt;&gt;"Complete",K60&lt;&gt;"Approved alternative"),"08 — P31 Week",IF(L60&lt;&gt;"Complete","09 — National activation","COMPLETE"))))))))))</x:f>
      </x:c>
      <x:c r="T60" s="96"/>
    </x:row>
    <x:row r="61">
      <x:c r="A61" s="122"/>
      <x:c r="B61" s="123"/>
      <x:c r="C61" s="123"/>
      <x:c r="D61" s="123"/>
      <x:c r="E61" s="123"/>
      <x:c r="F61" s="123"/>
      <x:c r="G61" s="123"/>
      <x:c r="H61" s="123"/>
      <x:c r="I61" s="123"/>
      <x:c r="J61" s="123"/>
      <x:c r="K61" s="123"/>
      <x:c r="L61" s="123"/>
      <x:c r="M61" s="123"/>
      <x:c r="N61" s="123"/>
      <x:c r="O61" s="123"/>
      <x:c r="P61" s="123"/>
      <x:c r="Q61" s="125"/>
      <x:c r="R61" s="133" t="str">
        <x:f>IF(A61="","",(COUNTIF(D61:L61,"Complete")+COUNTIF(D61:L61,"Approved alternative"))/'Settings'!$B$7)</x:f>
      </x:c>
      <x:c r="S61" s="15" t="str">
        <x:f>IF(A61="","",IF(AND(D61&lt;&gt;"Complete",D61&lt;&gt;"Approved alternative"),"01 — Application review",IF(AND(E61&lt;&gt;"Complete",E61&lt;&gt;"Approved alternative"),"02 — Dues / waiver",IF(AND(F61&lt;&gt;"Complete",F61&lt;&gt;"Approved alternative"),"03 — Covenant / anti-hazing",IF(AND(G61&lt;&gt;"Complete",G61&lt;&gt;"Approved alternative"),"04 — Privacy / consent choices",IF(AND(H61&lt;&gt;"Complete",H61&lt;&gt;"Approved alternative"),"05 — Orientation",IF(AND(I61&lt;&gt;"Complete",I61&lt;&gt;"Approved alternative"),"06 — Beauty in Christ",IF(AND(J61&lt;&gt;"Complete",J61&lt;&gt;"Approved alternative"),"07 — Sisterhood / leadership / service",IF(AND(K61&lt;&gt;"Complete",K61&lt;&gt;"Approved alternative"),"08 — P31 Week",IF(L61&lt;&gt;"Complete","09 — National activation","COMPLETE"))))))))))</x:f>
      </x:c>
      <x:c r="T61" s="96"/>
    </x:row>
    <x:row r="62">
      <x:c r="A62" s="122"/>
      <x:c r="B62" s="123"/>
      <x:c r="C62" s="123"/>
      <x:c r="D62" s="123"/>
      <x:c r="E62" s="123"/>
      <x:c r="F62" s="123"/>
      <x:c r="G62" s="123"/>
      <x:c r="H62" s="123"/>
      <x:c r="I62" s="123"/>
      <x:c r="J62" s="123"/>
      <x:c r="K62" s="123"/>
      <x:c r="L62" s="123"/>
      <x:c r="M62" s="123"/>
      <x:c r="N62" s="123"/>
      <x:c r="O62" s="123"/>
      <x:c r="P62" s="123"/>
      <x:c r="Q62" s="125"/>
      <x:c r="R62" s="133" t="str">
        <x:f>IF(A62="","",(COUNTIF(D62:L62,"Complete")+COUNTIF(D62:L62,"Approved alternative"))/'Settings'!$B$7)</x:f>
      </x:c>
      <x:c r="S62" s="15" t="str">
        <x:f>IF(A62="","",IF(AND(D62&lt;&gt;"Complete",D62&lt;&gt;"Approved alternative"),"01 — Application review",IF(AND(E62&lt;&gt;"Complete",E62&lt;&gt;"Approved alternative"),"02 — Dues / waiver",IF(AND(F62&lt;&gt;"Complete",F62&lt;&gt;"Approved alternative"),"03 — Covenant / anti-hazing",IF(AND(G62&lt;&gt;"Complete",G62&lt;&gt;"Approved alternative"),"04 — Privacy / consent choices",IF(AND(H62&lt;&gt;"Complete",H62&lt;&gt;"Approved alternative"),"05 — Orientation",IF(AND(I62&lt;&gt;"Complete",I62&lt;&gt;"Approved alternative"),"06 — Beauty in Christ",IF(AND(J62&lt;&gt;"Complete",J62&lt;&gt;"Approved alternative"),"07 — Sisterhood / leadership / service",IF(AND(K62&lt;&gt;"Complete",K62&lt;&gt;"Approved alternative"),"08 — P31 Week",IF(L62&lt;&gt;"Complete","09 — National activation","COMPLETE"))))))))))</x:f>
      </x:c>
      <x:c r="T62" s="96"/>
    </x:row>
    <x:row r="63">
      <x:c r="A63" s="122"/>
      <x:c r="B63" s="123"/>
      <x:c r="C63" s="123"/>
      <x:c r="D63" s="123"/>
      <x:c r="E63" s="123"/>
      <x:c r="F63" s="123"/>
      <x:c r="G63" s="123"/>
      <x:c r="H63" s="123"/>
      <x:c r="I63" s="123"/>
      <x:c r="J63" s="123"/>
      <x:c r="K63" s="123"/>
      <x:c r="L63" s="123"/>
      <x:c r="M63" s="123"/>
      <x:c r="N63" s="123"/>
      <x:c r="O63" s="123"/>
      <x:c r="P63" s="123"/>
      <x:c r="Q63" s="125"/>
      <x:c r="R63" s="133" t="str">
        <x:f>IF(A63="","",(COUNTIF(D63:L63,"Complete")+COUNTIF(D63:L63,"Approved alternative"))/'Settings'!$B$7)</x:f>
      </x:c>
      <x:c r="S63" s="15" t="str">
        <x:f>IF(A63="","",IF(AND(D63&lt;&gt;"Complete",D63&lt;&gt;"Approved alternative"),"01 — Application review",IF(AND(E63&lt;&gt;"Complete",E63&lt;&gt;"Approved alternative"),"02 — Dues / waiver",IF(AND(F63&lt;&gt;"Complete",F63&lt;&gt;"Approved alternative"),"03 — Covenant / anti-hazing",IF(AND(G63&lt;&gt;"Complete",G63&lt;&gt;"Approved alternative"),"04 — Privacy / consent choices",IF(AND(H63&lt;&gt;"Complete",H63&lt;&gt;"Approved alternative"),"05 — Orientation",IF(AND(I63&lt;&gt;"Complete",I63&lt;&gt;"Approved alternative"),"06 — Beauty in Christ",IF(AND(J63&lt;&gt;"Complete",J63&lt;&gt;"Approved alternative"),"07 — Sisterhood / leadership / service",IF(AND(K63&lt;&gt;"Complete",K63&lt;&gt;"Approved alternative"),"08 — P31 Week",IF(L63&lt;&gt;"Complete","09 — National activation","COMPLETE"))))))))))</x:f>
      </x:c>
      <x:c r="T63" s="96"/>
    </x:row>
    <x:row r="64">
      <x:c r="A64" s="122"/>
      <x:c r="B64" s="123"/>
      <x:c r="C64" s="123"/>
      <x:c r="D64" s="123"/>
      <x:c r="E64" s="123"/>
      <x:c r="F64" s="123"/>
      <x:c r="G64" s="123"/>
      <x:c r="H64" s="123"/>
      <x:c r="I64" s="123"/>
      <x:c r="J64" s="123"/>
      <x:c r="K64" s="123"/>
      <x:c r="L64" s="123"/>
      <x:c r="M64" s="123"/>
      <x:c r="N64" s="123"/>
      <x:c r="O64" s="123"/>
      <x:c r="P64" s="123"/>
      <x:c r="Q64" s="125"/>
      <x:c r="R64" s="133" t="str">
        <x:f>IF(A64="","",(COUNTIF(D64:L64,"Complete")+COUNTIF(D64:L64,"Approved alternative"))/'Settings'!$B$7)</x:f>
      </x:c>
      <x:c r="S64" s="15" t="str">
        <x:f>IF(A64="","",IF(AND(D64&lt;&gt;"Complete",D64&lt;&gt;"Approved alternative"),"01 — Application review",IF(AND(E64&lt;&gt;"Complete",E64&lt;&gt;"Approved alternative"),"02 — Dues / waiver",IF(AND(F64&lt;&gt;"Complete",F64&lt;&gt;"Approved alternative"),"03 — Covenant / anti-hazing",IF(AND(G64&lt;&gt;"Complete",G64&lt;&gt;"Approved alternative"),"04 — Privacy / consent choices",IF(AND(H64&lt;&gt;"Complete",H64&lt;&gt;"Approved alternative"),"05 — Orientation",IF(AND(I64&lt;&gt;"Complete",I64&lt;&gt;"Approved alternative"),"06 — Beauty in Christ",IF(AND(J64&lt;&gt;"Complete",J64&lt;&gt;"Approved alternative"),"07 — Sisterhood / leadership / service",IF(AND(K64&lt;&gt;"Complete",K64&lt;&gt;"Approved alternative"),"08 — P31 Week",IF(L64&lt;&gt;"Complete","09 — National activation","COMPLETE"))))))))))</x:f>
      </x:c>
      <x:c r="T64" s="96"/>
    </x:row>
    <x:row r="65">
      <x:c r="A65" s="122"/>
      <x:c r="B65" s="123"/>
      <x:c r="C65" s="123"/>
      <x:c r="D65" s="123"/>
      <x:c r="E65" s="123"/>
      <x:c r="F65" s="123"/>
      <x:c r="G65" s="123"/>
      <x:c r="H65" s="123"/>
      <x:c r="I65" s="123"/>
      <x:c r="J65" s="123"/>
      <x:c r="K65" s="123"/>
      <x:c r="L65" s="123"/>
      <x:c r="M65" s="123"/>
      <x:c r="N65" s="123"/>
      <x:c r="O65" s="123"/>
      <x:c r="P65" s="123"/>
      <x:c r="Q65" s="125"/>
      <x:c r="R65" s="133" t="str">
        <x:f>IF(A65="","",(COUNTIF(D65:L65,"Complete")+COUNTIF(D65:L65,"Approved alternative"))/'Settings'!$B$7)</x:f>
      </x:c>
      <x:c r="S65" s="15" t="str">
        <x:f>IF(A65="","",IF(AND(D65&lt;&gt;"Complete",D65&lt;&gt;"Approved alternative"),"01 — Application review",IF(AND(E65&lt;&gt;"Complete",E65&lt;&gt;"Approved alternative"),"02 — Dues / waiver",IF(AND(F65&lt;&gt;"Complete",F65&lt;&gt;"Approved alternative"),"03 — Covenant / anti-hazing",IF(AND(G65&lt;&gt;"Complete",G65&lt;&gt;"Approved alternative"),"04 — Privacy / consent choices",IF(AND(H65&lt;&gt;"Complete",H65&lt;&gt;"Approved alternative"),"05 — Orientation",IF(AND(I65&lt;&gt;"Complete",I65&lt;&gt;"Approved alternative"),"06 — Beauty in Christ",IF(AND(J65&lt;&gt;"Complete",J65&lt;&gt;"Approved alternative"),"07 — Sisterhood / leadership / service",IF(AND(K65&lt;&gt;"Complete",K65&lt;&gt;"Approved alternative"),"08 — P31 Week",IF(L65&lt;&gt;"Complete","09 — National activation","COMPLETE"))))))))))</x:f>
      </x:c>
      <x:c r="T65" s="96"/>
    </x:row>
    <x:row r="66">
      <x:c r="A66" s="122"/>
      <x:c r="B66" s="123"/>
      <x:c r="C66" s="123"/>
      <x:c r="D66" s="123"/>
      <x:c r="E66" s="123"/>
      <x:c r="F66" s="123"/>
      <x:c r="G66" s="123"/>
      <x:c r="H66" s="123"/>
      <x:c r="I66" s="123"/>
      <x:c r="J66" s="123"/>
      <x:c r="K66" s="123"/>
      <x:c r="L66" s="123"/>
      <x:c r="M66" s="123"/>
      <x:c r="N66" s="123"/>
      <x:c r="O66" s="123"/>
      <x:c r="P66" s="123"/>
      <x:c r="Q66" s="125"/>
      <x:c r="R66" s="133" t="str">
        <x:f>IF(A66="","",(COUNTIF(D66:L66,"Complete")+COUNTIF(D66:L66,"Approved alternative"))/'Settings'!$B$7)</x:f>
      </x:c>
      <x:c r="S66" s="15" t="str">
        <x:f>IF(A66="","",IF(AND(D66&lt;&gt;"Complete",D66&lt;&gt;"Approved alternative"),"01 — Application review",IF(AND(E66&lt;&gt;"Complete",E66&lt;&gt;"Approved alternative"),"02 — Dues / waiver",IF(AND(F66&lt;&gt;"Complete",F66&lt;&gt;"Approved alternative"),"03 — Covenant / anti-hazing",IF(AND(G66&lt;&gt;"Complete",G66&lt;&gt;"Approved alternative"),"04 — Privacy / consent choices",IF(AND(H66&lt;&gt;"Complete",H66&lt;&gt;"Approved alternative"),"05 — Orientation",IF(AND(I66&lt;&gt;"Complete",I66&lt;&gt;"Approved alternative"),"06 — Beauty in Christ",IF(AND(J66&lt;&gt;"Complete",J66&lt;&gt;"Approved alternative"),"07 — Sisterhood / leadership / service",IF(AND(K66&lt;&gt;"Complete",K66&lt;&gt;"Approved alternative"),"08 — P31 Week",IF(L66&lt;&gt;"Complete","09 — National activation","COMPLETE"))))))))))</x:f>
      </x:c>
      <x:c r="T66" s="96"/>
    </x:row>
    <x:row r="67">
      <x:c r="A67" s="122"/>
      <x:c r="B67" s="123"/>
      <x:c r="C67" s="123"/>
      <x:c r="D67" s="123"/>
      <x:c r="E67" s="123"/>
      <x:c r="F67" s="123"/>
      <x:c r="G67" s="123"/>
      <x:c r="H67" s="123"/>
      <x:c r="I67" s="123"/>
      <x:c r="J67" s="123"/>
      <x:c r="K67" s="123"/>
      <x:c r="L67" s="123"/>
      <x:c r="M67" s="123"/>
      <x:c r="N67" s="123"/>
      <x:c r="O67" s="123"/>
      <x:c r="P67" s="123"/>
      <x:c r="Q67" s="125"/>
      <x:c r="R67" s="133" t="str">
        <x:f>IF(A67="","",(COUNTIF(D67:L67,"Complete")+COUNTIF(D67:L67,"Approved alternative"))/'Settings'!$B$7)</x:f>
      </x:c>
      <x:c r="S67" s="15" t="str">
        <x:f>IF(A67="","",IF(AND(D67&lt;&gt;"Complete",D67&lt;&gt;"Approved alternative"),"01 — Application review",IF(AND(E67&lt;&gt;"Complete",E67&lt;&gt;"Approved alternative"),"02 — Dues / waiver",IF(AND(F67&lt;&gt;"Complete",F67&lt;&gt;"Approved alternative"),"03 — Covenant / anti-hazing",IF(AND(G67&lt;&gt;"Complete",G67&lt;&gt;"Approved alternative"),"04 — Privacy / consent choices",IF(AND(H67&lt;&gt;"Complete",H67&lt;&gt;"Approved alternative"),"05 — Orientation",IF(AND(I67&lt;&gt;"Complete",I67&lt;&gt;"Approved alternative"),"06 — Beauty in Christ",IF(AND(J67&lt;&gt;"Complete",J67&lt;&gt;"Approved alternative"),"07 — Sisterhood / leadership / service",IF(AND(K67&lt;&gt;"Complete",K67&lt;&gt;"Approved alternative"),"08 — P31 Week",IF(L67&lt;&gt;"Complete","09 — National activation","COMPLETE"))))))))))</x:f>
      </x:c>
      <x:c r="T67" s="96"/>
    </x:row>
    <x:row r="68">
      <x:c r="A68" s="122"/>
      <x:c r="B68" s="123"/>
      <x:c r="C68" s="123"/>
      <x:c r="D68" s="123"/>
      <x:c r="E68" s="123"/>
      <x:c r="F68" s="123"/>
      <x:c r="G68" s="123"/>
      <x:c r="H68" s="123"/>
      <x:c r="I68" s="123"/>
      <x:c r="J68" s="123"/>
      <x:c r="K68" s="123"/>
      <x:c r="L68" s="123"/>
      <x:c r="M68" s="123"/>
      <x:c r="N68" s="123"/>
      <x:c r="O68" s="123"/>
      <x:c r="P68" s="123"/>
      <x:c r="Q68" s="125"/>
      <x:c r="R68" s="133" t="str">
        <x:f>IF(A68="","",(COUNTIF(D68:L68,"Complete")+COUNTIF(D68:L68,"Approved alternative"))/'Settings'!$B$7)</x:f>
      </x:c>
      <x:c r="S68" s="15" t="str">
        <x:f>IF(A68="","",IF(AND(D68&lt;&gt;"Complete",D68&lt;&gt;"Approved alternative"),"01 — Application review",IF(AND(E68&lt;&gt;"Complete",E68&lt;&gt;"Approved alternative"),"02 — Dues / waiver",IF(AND(F68&lt;&gt;"Complete",F68&lt;&gt;"Approved alternative"),"03 — Covenant / anti-hazing",IF(AND(G68&lt;&gt;"Complete",G68&lt;&gt;"Approved alternative"),"04 — Privacy / consent choices",IF(AND(H68&lt;&gt;"Complete",H68&lt;&gt;"Approved alternative"),"05 — Orientation",IF(AND(I68&lt;&gt;"Complete",I68&lt;&gt;"Approved alternative"),"06 — Beauty in Christ",IF(AND(J68&lt;&gt;"Complete",J68&lt;&gt;"Approved alternative"),"07 — Sisterhood / leadership / service",IF(AND(K68&lt;&gt;"Complete",K68&lt;&gt;"Approved alternative"),"08 — P31 Week",IF(L68&lt;&gt;"Complete","09 — National activation","COMPLETE"))))))))))</x:f>
      </x:c>
      <x:c r="T68" s="96"/>
    </x:row>
    <x:row r="69">
      <x:c r="A69" s="122"/>
      <x:c r="B69" s="123"/>
      <x:c r="C69" s="123"/>
      <x:c r="D69" s="123"/>
      <x:c r="E69" s="123"/>
      <x:c r="F69" s="123"/>
      <x:c r="G69" s="123"/>
      <x:c r="H69" s="123"/>
      <x:c r="I69" s="123"/>
      <x:c r="J69" s="123"/>
      <x:c r="K69" s="123"/>
      <x:c r="L69" s="123"/>
      <x:c r="M69" s="123"/>
      <x:c r="N69" s="123"/>
      <x:c r="O69" s="123"/>
      <x:c r="P69" s="123"/>
      <x:c r="Q69" s="125"/>
      <x:c r="R69" s="133" t="str">
        <x:f>IF(A69="","",(COUNTIF(D69:L69,"Complete")+COUNTIF(D69:L69,"Approved alternative"))/'Settings'!$B$7)</x:f>
      </x:c>
      <x:c r="S69" s="15" t="str">
        <x:f>IF(A69="","",IF(AND(D69&lt;&gt;"Complete",D69&lt;&gt;"Approved alternative"),"01 — Application review",IF(AND(E69&lt;&gt;"Complete",E69&lt;&gt;"Approved alternative"),"02 — Dues / waiver",IF(AND(F69&lt;&gt;"Complete",F69&lt;&gt;"Approved alternative"),"03 — Covenant / anti-hazing",IF(AND(G69&lt;&gt;"Complete",G69&lt;&gt;"Approved alternative"),"04 — Privacy / consent choices",IF(AND(H69&lt;&gt;"Complete",H69&lt;&gt;"Approved alternative"),"05 — Orientation",IF(AND(I69&lt;&gt;"Complete",I69&lt;&gt;"Approved alternative"),"06 — Beauty in Christ",IF(AND(J69&lt;&gt;"Complete",J69&lt;&gt;"Approved alternative"),"07 — Sisterhood / leadership / service",IF(AND(K69&lt;&gt;"Complete",K69&lt;&gt;"Approved alternative"),"08 — P31 Week",IF(L69&lt;&gt;"Complete","09 — National activation","COMPLETE"))))))))))</x:f>
      </x:c>
      <x:c r="T69" s="96"/>
    </x:row>
    <x:row r="70">
      <x:c r="A70" s="122"/>
      <x:c r="B70" s="123"/>
      <x:c r="C70" s="123"/>
      <x:c r="D70" s="123"/>
      <x:c r="E70" s="123"/>
      <x:c r="F70" s="123"/>
      <x:c r="G70" s="123"/>
      <x:c r="H70" s="123"/>
      <x:c r="I70" s="123"/>
      <x:c r="J70" s="123"/>
      <x:c r="K70" s="123"/>
      <x:c r="L70" s="123"/>
      <x:c r="M70" s="123"/>
      <x:c r="N70" s="123"/>
      <x:c r="O70" s="123"/>
      <x:c r="P70" s="123"/>
      <x:c r="Q70" s="125"/>
      <x:c r="R70" s="133" t="str">
        <x:f>IF(A70="","",(COUNTIF(D70:L70,"Complete")+COUNTIF(D70:L70,"Approved alternative"))/'Settings'!$B$7)</x:f>
      </x:c>
      <x:c r="S70" s="15" t="str">
        <x:f>IF(A70="","",IF(AND(D70&lt;&gt;"Complete",D70&lt;&gt;"Approved alternative"),"01 — Application review",IF(AND(E70&lt;&gt;"Complete",E70&lt;&gt;"Approved alternative"),"02 — Dues / waiver",IF(AND(F70&lt;&gt;"Complete",F70&lt;&gt;"Approved alternative"),"03 — Covenant / anti-hazing",IF(AND(G70&lt;&gt;"Complete",G70&lt;&gt;"Approved alternative"),"04 — Privacy / consent choices",IF(AND(H70&lt;&gt;"Complete",H70&lt;&gt;"Approved alternative"),"05 — Orientation",IF(AND(I70&lt;&gt;"Complete",I70&lt;&gt;"Approved alternative"),"06 — Beauty in Christ",IF(AND(J70&lt;&gt;"Complete",J70&lt;&gt;"Approved alternative"),"07 — Sisterhood / leadership / service",IF(AND(K70&lt;&gt;"Complete",K70&lt;&gt;"Approved alternative"),"08 — P31 Week",IF(L70&lt;&gt;"Complete","09 — National activation","COMPLETE"))))))))))</x:f>
      </x:c>
      <x:c r="T70" s="96"/>
    </x:row>
    <x:row r="71">
      <x:c r="A71" s="122"/>
      <x:c r="B71" s="123"/>
      <x:c r="C71" s="123"/>
      <x:c r="D71" s="123"/>
      <x:c r="E71" s="123"/>
      <x:c r="F71" s="123"/>
      <x:c r="G71" s="123"/>
      <x:c r="H71" s="123"/>
      <x:c r="I71" s="123"/>
      <x:c r="J71" s="123"/>
      <x:c r="K71" s="123"/>
      <x:c r="L71" s="123"/>
      <x:c r="M71" s="123"/>
      <x:c r="N71" s="123"/>
      <x:c r="O71" s="123"/>
      <x:c r="P71" s="123"/>
      <x:c r="Q71" s="125"/>
      <x:c r="R71" s="133" t="str">
        <x:f>IF(A71="","",(COUNTIF(D71:L71,"Complete")+COUNTIF(D71:L71,"Approved alternative"))/'Settings'!$B$7)</x:f>
      </x:c>
      <x:c r="S71" s="15" t="str">
        <x:f>IF(A71="","",IF(AND(D71&lt;&gt;"Complete",D71&lt;&gt;"Approved alternative"),"01 — Application review",IF(AND(E71&lt;&gt;"Complete",E71&lt;&gt;"Approved alternative"),"02 — Dues / waiver",IF(AND(F71&lt;&gt;"Complete",F71&lt;&gt;"Approved alternative"),"03 — Covenant / anti-hazing",IF(AND(G71&lt;&gt;"Complete",G71&lt;&gt;"Approved alternative"),"04 — Privacy / consent choices",IF(AND(H71&lt;&gt;"Complete",H71&lt;&gt;"Approved alternative"),"05 — Orientation",IF(AND(I71&lt;&gt;"Complete",I71&lt;&gt;"Approved alternative"),"06 — Beauty in Christ",IF(AND(J71&lt;&gt;"Complete",J71&lt;&gt;"Approved alternative"),"07 — Sisterhood / leadership / service",IF(AND(K71&lt;&gt;"Complete",K71&lt;&gt;"Approved alternative"),"08 — P31 Week",IF(L71&lt;&gt;"Complete","09 — National activation","COMPLETE"))))))))))</x:f>
      </x:c>
      <x:c r="T71" s="96"/>
    </x:row>
    <x:row r="72">
      <x:c r="A72" s="122"/>
      <x:c r="B72" s="123"/>
      <x:c r="C72" s="123"/>
      <x:c r="D72" s="123"/>
      <x:c r="E72" s="123"/>
      <x:c r="F72" s="123"/>
      <x:c r="G72" s="123"/>
      <x:c r="H72" s="123"/>
      <x:c r="I72" s="123"/>
      <x:c r="J72" s="123"/>
      <x:c r="K72" s="123"/>
      <x:c r="L72" s="123"/>
      <x:c r="M72" s="123"/>
      <x:c r="N72" s="123"/>
      <x:c r="O72" s="123"/>
      <x:c r="P72" s="123"/>
      <x:c r="Q72" s="125"/>
      <x:c r="R72" s="133" t="str">
        <x:f>IF(A72="","",(COUNTIF(D72:L72,"Complete")+COUNTIF(D72:L72,"Approved alternative"))/'Settings'!$B$7)</x:f>
      </x:c>
      <x:c r="S72" s="15" t="str">
        <x:f>IF(A72="","",IF(AND(D72&lt;&gt;"Complete",D72&lt;&gt;"Approved alternative"),"01 — Application review",IF(AND(E72&lt;&gt;"Complete",E72&lt;&gt;"Approved alternative"),"02 — Dues / waiver",IF(AND(F72&lt;&gt;"Complete",F72&lt;&gt;"Approved alternative"),"03 — Covenant / anti-hazing",IF(AND(G72&lt;&gt;"Complete",G72&lt;&gt;"Approved alternative"),"04 — Privacy / consent choices",IF(AND(H72&lt;&gt;"Complete",H72&lt;&gt;"Approved alternative"),"05 — Orientation",IF(AND(I72&lt;&gt;"Complete",I72&lt;&gt;"Approved alternative"),"06 — Beauty in Christ",IF(AND(J72&lt;&gt;"Complete",J72&lt;&gt;"Approved alternative"),"07 — Sisterhood / leadership / service",IF(AND(K72&lt;&gt;"Complete",K72&lt;&gt;"Approved alternative"),"08 — P31 Week",IF(L72&lt;&gt;"Complete","09 — National activation","COMPLETE"))))))))))</x:f>
      </x:c>
      <x:c r="T72" s="96"/>
    </x:row>
    <x:row r="73">
      <x:c r="A73" s="122"/>
      <x:c r="B73" s="123"/>
      <x:c r="C73" s="123"/>
      <x:c r="D73" s="123"/>
      <x:c r="E73" s="123"/>
      <x:c r="F73" s="123"/>
      <x:c r="G73" s="123"/>
      <x:c r="H73" s="123"/>
      <x:c r="I73" s="123"/>
      <x:c r="J73" s="123"/>
      <x:c r="K73" s="123"/>
      <x:c r="L73" s="123"/>
      <x:c r="M73" s="123"/>
      <x:c r="N73" s="123"/>
      <x:c r="O73" s="123"/>
      <x:c r="P73" s="123"/>
      <x:c r="Q73" s="125"/>
      <x:c r="R73" s="133" t="str">
        <x:f>IF(A73="","",(COUNTIF(D73:L73,"Complete")+COUNTIF(D73:L73,"Approved alternative"))/'Settings'!$B$7)</x:f>
      </x:c>
      <x:c r="S73" s="15" t="str">
        <x:f>IF(A73="","",IF(AND(D73&lt;&gt;"Complete",D73&lt;&gt;"Approved alternative"),"01 — Application review",IF(AND(E73&lt;&gt;"Complete",E73&lt;&gt;"Approved alternative"),"02 — Dues / waiver",IF(AND(F73&lt;&gt;"Complete",F73&lt;&gt;"Approved alternative"),"03 — Covenant / anti-hazing",IF(AND(G73&lt;&gt;"Complete",G73&lt;&gt;"Approved alternative"),"04 — Privacy / consent choices",IF(AND(H73&lt;&gt;"Complete",H73&lt;&gt;"Approved alternative"),"05 — Orientation",IF(AND(I73&lt;&gt;"Complete",I73&lt;&gt;"Approved alternative"),"06 — Beauty in Christ",IF(AND(J73&lt;&gt;"Complete",J73&lt;&gt;"Approved alternative"),"07 — Sisterhood / leadership / service",IF(AND(K73&lt;&gt;"Complete",K73&lt;&gt;"Approved alternative"),"08 — P31 Week",IF(L73&lt;&gt;"Complete","09 — National activation","COMPLETE"))))))))))</x:f>
      </x:c>
      <x:c r="T73" s="96"/>
    </x:row>
    <x:row r="74">
      <x:c r="A74" s="122"/>
      <x:c r="B74" s="123"/>
      <x:c r="C74" s="123"/>
      <x:c r="D74" s="123"/>
      <x:c r="E74" s="123"/>
      <x:c r="F74" s="123"/>
      <x:c r="G74" s="123"/>
      <x:c r="H74" s="123"/>
      <x:c r="I74" s="123"/>
      <x:c r="J74" s="123"/>
      <x:c r="K74" s="123"/>
      <x:c r="L74" s="123"/>
      <x:c r="M74" s="123"/>
      <x:c r="N74" s="123"/>
      <x:c r="O74" s="123"/>
      <x:c r="P74" s="123"/>
      <x:c r="Q74" s="125"/>
      <x:c r="R74" s="133" t="str">
        <x:f>IF(A74="","",(COUNTIF(D74:L74,"Complete")+COUNTIF(D74:L74,"Approved alternative"))/'Settings'!$B$7)</x:f>
      </x:c>
      <x:c r="S74" s="15" t="str">
        <x:f>IF(A74="","",IF(AND(D74&lt;&gt;"Complete",D74&lt;&gt;"Approved alternative"),"01 — Application review",IF(AND(E74&lt;&gt;"Complete",E74&lt;&gt;"Approved alternative"),"02 — Dues / waiver",IF(AND(F74&lt;&gt;"Complete",F74&lt;&gt;"Approved alternative"),"03 — Covenant / anti-hazing",IF(AND(G74&lt;&gt;"Complete",G74&lt;&gt;"Approved alternative"),"04 — Privacy / consent choices",IF(AND(H74&lt;&gt;"Complete",H74&lt;&gt;"Approved alternative"),"05 — Orientation",IF(AND(I74&lt;&gt;"Complete",I74&lt;&gt;"Approved alternative"),"06 — Beauty in Christ",IF(AND(J74&lt;&gt;"Complete",J74&lt;&gt;"Approved alternative"),"07 — Sisterhood / leadership / service",IF(AND(K74&lt;&gt;"Complete",K74&lt;&gt;"Approved alternative"),"08 — P31 Week",IF(L74&lt;&gt;"Complete","09 — National activation","COMPLETE"))))))))))</x:f>
      </x:c>
      <x:c r="T74" s="96"/>
    </x:row>
    <x:row r="75">
      <x:c r="A75" s="122"/>
      <x:c r="B75" s="123"/>
      <x:c r="C75" s="123"/>
      <x:c r="D75" s="123"/>
      <x:c r="E75" s="123"/>
      <x:c r="F75" s="123"/>
      <x:c r="G75" s="123"/>
      <x:c r="H75" s="123"/>
      <x:c r="I75" s="123"/>
      <x:c r="J75" s="123"/>
      <x:c r="K75" s="123"/>
      <x:c r="L75" s="123"/>
      <x:c r="M75" s="123"/>
      <x:c r="N75" s="123"/>
      <x:c r="O75" s="123"/>
      <x:c r="P75" s="123"/>
      <x:c r="Q75" s="125"/>
      <x:c r="R75" s="133" t="str">
        <x:f>IF(A75="","",(COUNTIF(D75:L75,"Complete")+COUNTIF(D75:L75,"Approved alternative"))/'Settings'!$B$7)</x:f>
      </x:c>
      <x:c r="S75" s="15" t="str">
        <x:f>IF(A75="","",IF(AND(D75&lt;&gt;"Complete",D75&lt;&gt;"Approved alternative"),"01 — Application review",IF(AND(E75&lt;&gt;"Complete",E75&lt;&gt;"Approved alternative"),"02 — Dues / waiver",IF(AND(F75&lt;&gt;"Complete",F75&lt;&gt;"Approved alternative"),"03 — Covenant / anti-hazing",IF(AND(G75&lt;&gt;"Complete",G75&lt;&gt;"Approved alternative"),"04 — Privacy / consent choices",IF(AND(H75&lt;&gt;"Complete",H75&lt;&gt;"Approved alternative"),"05 — Orientation",IF(AND(I75&lt;&gt;"Complete",I75&lt;&gt;"Approved alternative"),"06 — Beauty in Christ",IF(AND(J75&lt;&gt;"Complete",J75&lt;&gt;"Approved alternative"),"07 — Sisterhood / leadership / service",IF(AND(K75&lt;&gt;"Complete",K75&lt;&gt;"Approved alternative"),"08 — P31 Week",IF(L75&lt;&gt;"Complete","09 — National activation","COMPLETE"))))))))))</x:f>
      </x:c>
      <x:c r="T75" s="96"/>
    </x:row>
    <x:row r="76">
      <x:c r="A76" s="122"/>
      <x:c r="B76" s="123"/>
      <x:c r="C76" s="123"/>
      <x:c r="D76" s="123"/>
      <x:c r="E76" s="123"/>
      <x:c r="F76" s="123"/>
      <x:c r="G76" s="123"/>
      <x:c r="H76" s="123"/>
      <x:c r="I76" s="123"/>
      <x:c r="J76" s="123"/>
      <x:c r="K76" s="123"/>
      <x:c r="L76" s="123"/>
      <x:c r="M76" s="123"/>
      <x:c r="N76" s="123"/>
      <x:c r="O76" s="123"/>
      <x:c r="P76" s="123"/>
      <x:c r="Q76" s="125"/>
      <x:c r="R76" s="133" t="str">
        <x:f>IF(A76="","",(COUNTIF(D76:L76,"Complete")+COUNTIF(D76:L76,"Approved alternative"))/'Settings'!$B$7)</x:f>
      </x:c>
      <x:c r="S76" s="15" t="str">
        <x:f>IF(A76="","",IF(AND(D76&lt;&gt;"Complete",D76&lt;&gt;"Approved alternative"),"01 — Application review",IF(AND(E76&lt;&gt;"Complete",E76&lt;&gt;"Approved alternative"),"02 — Dues / waiver",IF(AND(F76&lt;&gt;"Complete",F76&lt;&gt;"Approved alternative"),"03 — Covenant / anti-hazing",IF(AND(G76&lt;&gt;"Complete",G76&lt;&gt;"Approved alternative"),"04 — Privacy / consent choices",IF(AND(H76&lt;&gt;"Complete",H76&lt;&gt;"Approved alternative"),"05 — Orientation",IF(AND(I76&lt;&gt;"Complete",I76&lt;&gt;"Approved alternative"),"06 — Beauty in Christ",IF(AND(J76&lt;&gt;"Complete",J76&lt;&gt;"Approved alternative"),"07 — Sisterhood / leadership / service",IF(AND(K76&lt;&gt;"Complete",K76&lt;&gt;"Approved alternative"),"08 — P31 Week",IF(L76&lt;&gt;"Complete","09 — National activation","COMPLETE"))))))))))</x:f>
      </x:c>
      <x:c r="T76" s="96"/>
    </x:row>
    <x:row r="77">
      <x:c r="A77" s="122"/>
      <x:c r="B77" s="123"/>
      <x:c r="C77" s="123"/>
      <x:c r="D77" s="123"/>
      <x:c r="E77" s="123"/>
      <x:c r="F77" s="123"/>
      <x:c r="G77" s="123"/>
      <x:c r="H77" s="123"/>
      <x:c r="I77" s="123"/>
      <x:c r="J77" s="123"/>
      <x:c r="K77" s="123"/>
      <x:c r="L77" s="123"/>
      <x:c r="M77" s="123"/>
      <x:c r="N77" s="123"/>
      <x:c r="O77" s="123"/>
      <x:c r="P77" s="123"/>
      <x:c r="Q77" s="125"/>
      <x:c r="R77" s="133" t="str">
        <x:f>IF(A77="","",(COUNTIF(D77:L77,"Complete")+COUNTIF(D77:L77,"Approved alternative"))/'Settings'!$B$7)</x:f>
      </x:c>
      <x:c r="S77" s="15" t="str">
        <x:f>IF(A77="","",IF(AND(D77&lt;&gt;"Complete",D77&lt;&gt;"Approved alternative"),"01 — Application review",IF(AND(E77&lt;&gt;"Complete",E77&lt;&gt;"Approved alternative"),"02 — Dues / waiver",IF(AND(F77&lt;&gt;"Complete",F77&lt;&gt;"Approved alternative"),"03 — Covenant / anti-hazing",IF(AND(G77&lt;&gt;"Complete",G77&lt;&gt;"Approved alternative"),"04 — Privacy / consent choices",IF(AND(H77&lt;&gt;"Complete",H77&lt;&gt;"Approved alternative"),"05 — Orientation",IF(AND(I77&lt;&gt;"Complete",I77&lt;&gt;"Approved alternative"),"06 — Beauty in Christ",IF(AND(J77&lt;&gt;"Complete",J77&lt;&gt;"Approved alternative"),"07 — Sisterhood / leadership / service",IF(AND(K77&lt;&gt;"Complete",K77&lt;&gt;"Approved alternative"),"08 — P31 Week",IF(L77&lt;&gt;"Complete","09 — National activation","COMPLETE"))))))))))</x:f>
      </x:c>
      <x:c r="T77" s="96"/>
    </x:row>
    <x:row r="78">
      <x:c r="A78" s="122"/>
      <x:c r="B78" s="123"/>
      <x:c r="C78" s="123"/>
      <x:c r="D78" s="123"/>
      <x:c r="E78" s="123"/>
      <x:c r="F78" s="123"/>
      <x:c r="G78" s="123"/>
      <x:c r="H78" s="123"/>
      <x:c r="I78" s="123"/>
      <x:c r="J78" s="123"/>
      <x:c r="K78" s="123"/>
      <x:c r="L78" s="123"/>
      <x:c r="M78" s="123"/>
      <x:c r="N78" s="123"/>
      <x:c r="O78" s="123"/>
      <x:c r="P78" s="123"/>
      <x:c r="Q78" s="125"/>
      <x:c r="R78" s="133" t="str">
        <x:f>IF(A78="","",(COUNTIF(D78:L78,"Complete")+COUNTIF(D78:L78,"Approved alternative"))/'Settings'!$B$7)</x:f>
      </x:c>
      <x:c r="S78" s="15" t="str">
        <x:f>IF(A78="","",IF(AND(D78&lt;&gt;"Complete",D78&lt;&gt;"Approved alternative"),"01 — Application review",IF(AND(E78&lt;&gt;"Complete",E78&lt;&gt;"Approved alternative"),"02 — Dues / waiver",IF(AND(F78&lt;&gt;"Complete",F78&lt;&gt;"Approved alternative"),"03 — Covenant / anti-hazing",IF(AND(G78&lt;&gt;"Complete",G78&lt;&gt;"Approved alternative"),"04 — Privacy / consent choices",IF(AND(H78&lt;&gt;"Complete",H78&lt;&gt;"Approved alternative"),"05 — Orientation",IF(AND(I78&lt;&gt;"Complete",I78&lt;&gt;"Approved alternative"),"06 — Beauty in Christ",IF(AND(J78&lt;&gt;"Complete",J78&lt;&gt;"Approved alternative"),"07 — Sisterhood / leadership / service",IF(AND(K78&lt;&gt;"Complete",K78&lt;&gt;"Approved alternative"),"08 — P31 Week",IF(L78&lt;&gt;"Complete","09 — National activation","COMPLETE"))))))))))</x:f>
      </x:c>
      <x:c r="T78" s="96"/>
    </x:row>
    <x:row r="79">
      <x:c r="A79" s="122"/>
      <x:c r="B79" s="123"/>
      <x:c r="C79" s="123"/>
      <x:c r="D79" s="123"/>
      <x:c r="E79" s="123"/>
      <x:c r="F79" s="123"/>
      <x:c r="G79" s="123"/>
      <x:c r="H79" s="123"/>
      <x:c r="I79" s="123"/>
      <x:c r="J79" s="123"/>
      <x:c r="K79" s="123"/>
      <x:c r="L79" s="123"/>
      <x:c r="M79" s="123"/>
      <x:c r="N79" s="123"/>
      <x:c r="O79" s="123"/>
      <x:c r="P79" s="123"/>
      <x:c r="Q79" s="125"/>
      <x:c r="R79" s="133" t="str">
        <x:f>IF(A79="","",(COUNTIF(D79:L79,"Complete")+COUNTIF(D79:L79,"Approved alternative"))/'Settings'!$B$7)</x:f>
      </x:c>
      <x:c r="S79" s="15" t="str">
        <x:f>IF(A79="","",IF(AND(D79&lt;&gt;"Complete",D79&lt;&gt;"Approved alternative"),"01 — Application review",IF(AND(E79&lt;&gt;"Complete",E79&lt;&gt;"Approved alternative"),"02 — Dues / waiver",IF(AND(F79&lt;&gt;"Complete",F79&lt;&gt;"Approved alternative"),"03 — Covenant / anti-hazing",IF(AND(G79&lt;&gt;"Complete",G79&lt;&gt;"Approved alternative"),"04 — Privacy / consent choices",IF(AND(H79&lt;&gt;"Complete",H79&lt;&gt;"Approved alternative"),"05 — Orientation",IF(AND(I79&lt;&gt;"Complete",I79&lt;&gt;"Approved alternative"),"06 — Beauty in Christ",IF(AND(J79&lt;&gt;"Complete",J79&lt;&gt;"Approved alternative"),"07 — Sisterhood / leadership / service",IF(AND(K79&lt;&gt;"Complete",K79&lt;&gt;"Approved alternative"),"08 — P31 Week",IF(L79&lt;&gt;"Complete","09 — National activation","COMPLETE"))))))))))</x:f>
      </x:c>
      <x:c r="T79" s="96"/>
    </x:row>
    <x:row r="80">
      <x:c r="A80" s="122"/>
      <x:c r="B80" s="123"/>
      <x:c r="C80" s="123"/>
      <x:c r="D80" s="123"/>
      <x:c r="E80" s="123"/>
      <x:c r="F80" s="123"/>
      <x:c r="G80" s="123"/>
      <x:c r="H80" s="123"/>
      <x:c r="I80" s="123"/>
      <x:c r="J80" s="123"/>
      <x:c r="K80" s="123"/>
      <x:c r="L80" s="123"/>
      <x:c r="M80" s="123"/>
      <x:c r="N80" s="123"/>
      <x:c r="O80" s="123"/>
      <x:c r="P80" s="123"/>
      <x:c r="Q80" s="125"/>
      <x:c r="R80" s="133" t="str">
        <x:f>IF(A80="","",(COUNTIF(D80:L80,"Complete")+COUNTIF(D80:L80,"Approved alternative"))/'Settings'!$B$7)</x:f>
      </x:c>
      <x:c r="S80" s="15" t="str">
        <x:f>IF(A80="","",IF(AND(D80&lt;&gt;"Complete",D80&lt;&gt;"Approved alternative"),"01 — Application review",IF(AND(E80&lt;&gt;"Complete",E80&lt;&gt;"Approved alternative"),"02 — Dues / waiver",IF(AND(F80&lt;&gt;"Complete",F80&lt;&gt;"Approved alternative"),"03 — Covenant / anti-hazing",IF(AND(G80&lt;&gt;"Complete",G80&lt;&gt;"Approved alternative"),"04 — Privacy / consent choices",IF(AND(H80&lt;&gt;"Complete",H80&lt;&gt;"Approved alternative"),"05 — Orientation",IF(AND(I80&lt;&gt;"Complete",I80&lt;&gt;"Approved alternative"),"06 — Beauty in Christ",IF(AND(J80&lt;&gt;"Complete",J80&lt;&gt;"Approved alternative"),"07 — Sisterhood / leadership / service",IF(AND(K80&lt;&gt;"Complete",K80&lt;&gt;"Approved alternative"),"08 — P31 Week",IF(L80&lt;&gt;"Complete","09 — National activation","COMPLETE"))))))))))</x:f>
      </x:c>
      <x:c r="T80" s="96"/>
    </x:row>
    <x:row r="81">
      <x:c r="A81" s="122"/>
      <x:c r="B81" s="123"/>
      <x:c r="C81" s="123"/>
      <x:c r="D81" s="123"/>
      <x:c r="E81" s="123"/>
      <x:c r="F81" s="123"/>
      <x:c r="G81" s="123"/>
      <x:c r="H81" s="123"/>
      <x:c r="I81" s="123"/>
      <x:c r="J81" s="123"/>
      <x:c r="K81" s="123"/>
      <x:c r="L81" s="123"/>
      <x:c r="M81" s="123"/>
      <x:c r="N81" s="123"/>
      <x:c r="O81" s="123"/>
      <x:c r="P81" s="123"/>
      <x:c r="Q81" s="125"/>
      <x:c r="R81" s="133" t="str">
        <x:f>IF(A81="","",(COUNTIF(D81:L81,"Complete")+COUNTIF(D81:L81,"Approved alternative"))/'Settings'!$B$7)</x:f>
      </x:c>
      <x:c r="S81" s="15" t="str">
        <x:f>IF(A81="","",IF(AND(D81&lt;&gt;"Complete",D81&lt;&gt;"Approved alternative"),"01 — Application review",IF(AND(E81&lt;&gt;"Complete",E81&lt;&gt;"Approved alternative"),"02 — Dues / waiver",IF(AND(F81&lt;&gt;"Complete",F81&lt;&gt;"Approved alternative"),"03 — Covenant / anti-hazing",IF(AND(G81&lt;&gt;"Complete",G81&lt;&gt;"Approved alternative"),"04 — Privacy / consent choices",IF(AND(H81&lt;&gt;"Complete",H81&lt;&gt;"Approved alternative"),"05 — Orientation",IF(AND(I81&lt;&gt;"Complete",I81&lt;&gt;"Approved alternative"),"06 — Beauty in Christ",IF(AND(J81&lt;&gt;"Complete",J81&lt;&gt;"Approved alternative"),"07 — Sisterhood / leadership / service",IF(AND(K81&lt;&gt;"Complete",K81&lt;&gt;"Approved alternative"),"08 — P31 Week",IF(L81&lt;&gt;"Complete","09 — National activation","COMPLETE"))))))))))</x:f>
      </x:c>
      <x:c r="T81" s="96"/>
    </x:row>
    <x:row r="82">
      <x:c r="A82" s="122"/>
      <x:c r="B82" s="123"/>
      <x:c r="C82" s="123"/>
      <x:c r="D82" s="123"/>
      <x:c r="E82" s="123"/>
      <x:c r="F82" s="123"/>
      <x:c r="G82" s="123"/>
      <x:c r="H82" s="123"/>
      <x:c r="I82" s="123"/>
      <x:c r="J82" s="123"/>
      <x:c r="K82" s="123"/>
      <x:c r="L82" s="123"/>
      <x:c r="M82" s="123"/>
      <x:c r="N82" s="123"/>
      <x:c r="O82" s="123"/>
      <x:c r="P82" s="123"/>
      <x:c r="Q82" s="125"/>
      <x:c r="R82" s="133" t="str">
        <x:f>IF(A82="","",(COUNTIF(D82:L82,"Complete")+COUNTIF(D82:L82,"Approved alternative"))/'Settings'!$B$7)</x:f>
      </x:c>
      <x:c r="S82" s="15" t="str">
        <x:f>IF(A82="","",IF(AND(D82&lt;&gt;"Complete",D82&lt;&gt;"Approved alternative"),"01 — Application review",IF(AND(E82&lt;&gt;"Complete",E82&lt;&gt;"Approved alternative"),"02 — Dues / waiver",IF(AND(F82&lt;&gt;"Complete",F82&lt;&gt;"Approved alternative"),"03 — Covenant / anti-hazing",IF(AND(G82&lt;&gt;"Complete",G82&lt;&gt;"Approved alternative"),"04 — Privacy / consent choices",IF(AND(H82&lt;&gt;"Complete",H82&lt;&gt;"Approved alternative"),"05 — Orientation",IF(AND(I82&lt;&gt;"Complete",I82&lt;&gt;"Approved alternative"),"06 — Beauty in Christ",IF(AND(J82&lt;&gt;"Complete",J82&lt;&gt;"Approved alternative"),"07 — Sisterhood / leadership / service",IF(AND(K82&lt;&gt;"Complete",K82&lt;&gt;"Approved alternative"),"08 — P31 Week",IF(L82&lt;&gt;"Complete","09 — National activation","COMPLETE"))))))))))</x:f>
      </x:c>
      <x:c r="T82" s="96"/>
    </x:row>
    <x:row r="83">
      <x:c r="A83" s="122"/>
      <x:c r="B83" s="123"/>
      <x:c r="C83" s="123"/>
      <x:c r="D83" s="123"/>
      <x:c r="E83" s="123"/>
      <x:c r="F83" s="123"/>
      <x:c r="G83" s="123"/>
      <x:c r="H83" s="123"/>
      <x:c r="I83" s="123"/>
      <x:c r="J83" s="123"/>
      <x:c r="K83" s="123"/>
      <x:c r="L83" s="123"/>
      <x:c r="M83" s="123"/>
      <x:c r="N83" s="123"/>
      <x:c r="O83" s="123"/>
      <x:c r="P83" s="123"/>
      <x:c r="Q83" s="125"/>
      <x:c r="R83" s="133" t="str">
        <x:f>IF(A83="","",(COUNTIF(D83:L83,"Complete")+COUNTIF(D83:L83,"Approved alternative"))/'Settings'!$B$7)</x:f>
      </x:c>
      <x:c r="S83" s="15" t="str">
        <x:f>IF(A83="","",IF(AND(D83&lt;&gt;"Complete",D83&lt;&gt;"Approved alternative"),"01 — Application review",IF(AND(E83&lt;&gt;"Complete",E83&lt;&gt;"Approved alternative"),"02 — Dues / waiver",IF(AND(F83&lt;&gt;"Complete",F83&lt;&gt;"Approved alternative"),"03 — Covenant / anti-hazing",IF(AND(G83&lt;&gt;"Complete",G83&lt;&gt;"Approved alternative"),"04 — Privacy / consent choices",IF(AND(H83&lt;&gt;"Complete",H83&lt;&gt;"Approved alternative"),"05 — Orientation",IF(AND(I83&lt;&gt;"Complete",I83&lt;&gt;"Approved alternative"),"06 — Beauty in Christ",IF(AND(J83&lt;&gt;"Complete",J83&lt;&gt;"Approved alternative"),"07 — Sisterhood / leadership / service",IF(AND(K83&lt;&gt;"Complete",K83&lt;&gt;"Approved alternative"),"08 — P31 Week",IF(L83&lt;&gt;"Complete","09 — National activation","COMPLETE"))))))))))</x:f>
      </x:c>
      <x:c r="T83" s="96"/>
    </x:row>
    <x:row r="84">
      <x:c r="A84" s="122"/>
      <x:c r="B84" s="123"/>
      <x:c r="C84" s="123"/>
      <x:c r="D84" s="123"/>
      <x:c r="E84" s="123"/>
      <x:c r="F84" s="123"/>
      <x:c r="G84" s="123"/>
      <x:c r="H84" s="123"/>
      <x:c r="I84" s="123"/>
      <x:c r="J84" s="123"/>
      <x:c r="K84" s="123"/>
      <x:c r="L84" s="123"/>
      <x:c r="M84" s="123"/>
      <x:c r="N84" s="123"/>
      <x:c r="O84" s="123"/>
      <x:c r="P84" s="123"/>
      <x:c r="Q84" s="125"/>
      <x:c r="R84" s="133" t="str">
        <x:f>IF(A84="","",(COUNTIF(D84:L84,"Complete")+COUNTIF(D84:L84,"Approved alternative"))/'Settings'!$B$7)</x:f>
      </x:c>
      <x:c r="S84" s="15" t="str">
        <x:f>IF(A84="","",IF(AND(D84&lt;&gt;"Complete",D84&lt;&gt;"Approved alternative"),"01 — Application review",IF(AND(E84&lt;&gt;"Complete",E84&lt;&gt;"Approved alternative"),"02 — Dues / waiver",IF(AND(F84&lt;&gt;"Complete",F84&lt;&gt;"Approved alternative"),"03 — Covenant / anti-hazing",IF(AND(G84&lt;&gt;"Complete",G84&lt;&gt;"Approved alternative"),"04 — Privacy / consent choices",IF(AND(H84&lt;&gt;"Complete",H84&lt;&gt;"Approved alternative"),"05 — Orientation",IF(AND(I84&lt;&gt;"Complete",I84&lt;&gt;"Approved alternative"),"06 — Beauty in Christ",IF(AND(J84&lt;&gt;"Complete",J84&lt;&gt;"Approved alternative"),"07 — Sisterhood / leadership / service",IF(AND(K84&lt;&gt;"Complete",K84&lt;&gt;"Approved alternative"),"08 — P31 Week",IF(L84&lt;&gt;"Complete","09 — National activation","COMPLETE"))))))))))</x:f>
      </x:c>
      <x:c r="T84" s="96"/>
    </x:row>
    <x:row r="85">
      <x:c r="A85" s="122"/>
      <x:c r="B85" s="123"/>
      <x:c r="C85" s="123"/>
      <x:c r="D85" s="123"/>
      <x:c r="E85" s="123"/>
      <x:c r="F85" s="123"/>
      <x:c r="G85" s="123"/>
      <x:c r="H85" s="123"/>
      <x:c r="I85" s="123"/>
      <x:c r="J85" s="123"/>
      <x:c r="K85" s="123"/>
      <x:c r="L85" s="123"/>
      <x:c r="M85" s="123"/>
      <x:c r="N85" s="123"/>
      <x:c r="O85" s="123"/>
      <x:c r="P85" s="123"/>
      <x:c r="Q85" s="125"/>
      <x:c r="R85" s="133" t="str">
        <x:f>IF(A85="","",(COUNTIF(D85:L85,"Complete")+COUNTIF(D85:L85,"Approved alternative"))/'Settings'!$B$7)</x:f>
      </x:c>
      <x:c r="S85" s="15" t="str">
        <x:f>IF(A85="","",IF(AND(D85&lt;&gt;"Complete",D85&lt;&gt;"Approved alternative"),"01 — Application review",IF(AND(E85&lt;&gt;"Complete",E85&lt;&gt;"Approved alternative"),"02 — Dues / waiver",IF(AND(F85&lt;&gt;"Complete",F85&lt;&gt;"Approved alternative"),"03 — Covenant / anti-hazing",IF(AND(G85&lt;&gt;"Complete",G85&lt;&gt;"Approved alternative"),"04 — Privacy / consent choices",IF(AND(H85&lt;&gt;"Complete",H85&lt;&gt;"Approved alternative"),"05 — Orientation",IF(AND(I85&lt;&gt;"Complete",I85&lt;&gt;"Approved alternative"),"06 — Beauty in Christ",IF(AND(J85&lt;&gt;"Complete",J85&lt;&gt;"Approved alternative"),"07 — Sisterhood / leadership / service",IF(AND(K85&lt;&gt;"Complete",K85&lt;&gt;"Approved alternative"),"08 — P31 Week",IF(L85&lt;&gt;"Complete","09 — National activation","COMPLETE"))))))))))</x:f>
      </x:c>
      <x:c r="T85" s="96"/>
    </x:row>
    <x:row r="86">
      <x:c r="A86" s="122"/>
      <x:c r="B86" s="123"/>
      <x:c r="C86" s="123"/>
      <x:c r="D86" s="123"/>
      <x:c r="E86" s="123"/>
      <x:c r="F86" s="123"/>
      <x:c r="G86" s="123"/>
      <x:c r="H86" s="123"/>
      <x:c r="I86" s="123"/>
      <x:c r="J86" s="123"/>
      <x:c r="K86" s="123"/>
      <x:c r="L86" s="123"/>
      <x:c r="M86" s="123"/>
      <x:c r="N86" s="123"/>
      <x:c r="O86" s="123"/>
      <x:c r="P86" s="123"/>
      <x:c r="Q86" s="125"/>
      <x:c r="R86" s="133" t="str">
        <x:f>IF(A86="","",(COUNTIF(D86:L86,"Complete")+COUNTIF(D86:L86,"Approved alternative"))/'Settings'!$B$7)</x:f>
      </x:c>
      <x:c r="S86" s="15" t="str">
        <x:f>IF(A86="","",IF(AND(D86&lt;&gt;"Complete",D86&lt;&gt;"Approved alternative"),"01 — Application review",IF(AND(E86&lt;&gt;"Complete",E86&lt;&gt;"Approved alternative"),"02 — Dues / waiver",IF(AND(F86&lt;&gt;"Complete",F86&lt;&gt;"Approved alternative"),"03 — Covenant / anti-hazing",IF(AND(G86&lt;&gt;"Complete",G86&lt;&gt;"Approved alternative"),"04 — Privacy / consent choices",IF(AND(H86&lt;&gt;"Complete",H86&lt;&gt;"Approved alternative"),"05 — Orientation",IF(AND(I86&lt;&gt;"Complete",I86&lt;&gt;"Approved alternative"),"06 — Beauty in Christ",IF(AND(J86&lt;&gt;"Complete",J86&lt;&gt;"Approved alternative"),"07 — Sisterhood / leadership / service",IF(AND(K86&lt;&gt;"Complete",K86&lt;&gt;"Approved alternative"),"08 — P31 Week",IF(L86&lt;&gt;"Complete","09 — National activation","COMPLETE"))))))))))</x:f>
      </x:c>
      <x:c r="T86" s="96"/>
    </x:row>
    <x:row r="87">
      <x:c r="A87" s="122"/>
      <x:c r="B87" s="123"/>
      <x:c r="C87" s="123"/>
      <x:c r="D87" s="123"/>
      <x:c r="E87" s="123"/>
      <x:c r="F87" s="123"/>
      <x:c r="G87" s="123"/>
      <x:c r="H87" s="123"/>
      <x:c r="I87" s="123"/>
      <x:c r="J87" s="123"/>
      <x:c r="K87" s="123"/>
      <x:c r="L87" s="123"/>
      <x:c r="M87" s="123"/>
      <x:c r="N87" s="123"/>
      <x:c r="O87" s="123"/>
      <x:c r="P87" s="123"/>
      <x:c r="Q87" s="125"/>
      <x:c r="R87" s="133" t="str">
        <x:f>IF(A87="","",(COUNTIF(D87:L87,"Complete")+COUNTIF(D87:L87,"Approved alternative"))/'Settings'!$B$7)</x:f>
      </x:c>
      <x:c r="S87" s="15" t="str">
        <x:f>IF(A87="","",IF(AND(D87&lt;&gt;"Complete",D87&lt;&gt;"Approved alternative"),"01 — Application review",IF(AND(E87&lt;&gt;"Complete",E87&lt;&gt;"Approved alternative"),"02 — Dues / waiver",IF(AND(F87&lt;&gt;"Complete",F87&lt;&gt;"Approved alternative"),"03 — Covenant / anti-hazing",IF(AND(G87&lt;&gt;"Complete",G87&lt;&gt;"Approved alternative"),"04 — Privacy / consent choices",IF(AND(H87&lt;&gt;"Complete",H87&lt;&gt;"Approved alternative"),"05 — Orientation",IF(AND(I87&lt;&gt;"Complete",I87&lt;&gt;"Approved alternative"),"06 — Beauty in Christ",IF(AND(J87&lt;&gt;"Complete",J87&lt;&gt;"Approved alternative"),"07 — Sisterhood / leadership / service",IF(AND(K87&lt;&gt;"Complete",K87&lt;&gt;"Approved alternative"),"08 — P31 Week",IF(L87&lt;&gt;"Complete","09 — National activation","COMPLETE"))))))))))</x:f>
      </x:c>
      <x:c r="T87" s="96"/>
    </x:row>
    <x:row r="88">
      <x:c r="A88" s="122"/>
      <x:c r="B88" s="123"/>
      <x:c r="C88" s="123"/>
      <x:c r="D88" s="123"/>
      <x:c r="E88" s="123"/>
      <x:c r="F88" s="123"/>
      <x:c r="G88" s="123"/>
      <x:c r="H88" s="123"/>
      <x:c r="I88" s="123"/>
      <x:c r="J88" s="123"/>
      <x:c r="K88" s="123"/>
      <x:c r="L88" s="123"/>
      <x:c r="M88" s="123"/>
      <x:c r="N88" s="123"/>
      <x:c r="O88" s="123"/>
      <x:c r="P88" s="123"/>
      <x:c r="Q88" s="125"/>
      <x:c r="R88" s="133" t="str">
        <x:f>IF(A88="","",(COUNTIF(D88:L88,"Complete")+COUNTIF(D88:L88,"Approved alternative"))/'Settings'!$B$7)</x:f>
      </x:c>
      <x:c r="S88" s="15" t="str">
        <x:f>IF(A88="","",IF(AND(D88&lt;&gt;"Complete",D88&lt;&gt;"Approved alternative"),"01 — Application review",IF(AND(E88&lt;&gt;"Complete",E88&lt;&gt;"Approved alternative"),"02 — Dues / waiver",IF(AND(F88&lt;&gt;"Complete",F88&lt;&gt;"Approved alternative"),"03 — Covenant / anti-hazing",IF(AND(G88&lt;&gt;"Complete",G88&lt;&gt;"Approved alternative"),"04 — Privacy / consent choices",IF(AND(H88&lt;&gt;"Complete",H88&lt;&gt;"Approved alternative"),"05 — Orientation",IF(AND(I88&lt;&gt;"Complete",I88&lt;&gt;"Approved alternative"),"06 — Beauty in Christ",IF(AND(J88&lt;&gt;"Complete",J88&lt;&gt;"Approved alternative"),"07 — Sisterhood / leadership / service",IF(AND(K88&lt;&gt;"Complete",K88&lt;&gt;"Approved alternative"),"08 — P31 Week",IF(L88&lt;&gt;"Complete","09 — National activation","COMPLETE"))))))))))</x:f>
      </x:c>
      <x:c r="T88" s="96"/>
    </x:row>
    <x:row r="89">
      <x:c r="A89" s="122"/>
      <x:c r="B89" s="123"/>
      <x:c r="C89" s="123"/>
      <x:c r="D89" s="123"/>
      <x:c r="E89" s="123"/>
      <x:c r="F89" s="123"/>
      <x:c r="G89" s="123"/>
      <x:c r="H89" s="123"/>
      <x:c r="I89" s="123"/>
      <x:c r="J89" s="123"/>
      <x:c r="K89" s="123"/>
      <x:c r="L89" s="123"/>
      <x:c r="M89" s="123"/>
      <x:c r="N89" s="123"/>
      <x:c r="O89" s="123"/>
      <x:c r="P89" s="123"/>
      <x:c r="Q89" s="125"/>
      <x:c r="R89" s="133" t="str">
        <x:f>IF(A89="","",(COUNTIF(D89:L89,"Complete")+COUNTIF(D89:L89,"Approved alternative"))/'Settings'!$B$7)</x:f>
      </x:c>
      <x:c r="S89" s="15" t="str">
        <x:f>IF(A89="","",IF(AND(D89&lt;&gt;"Complete",D89&lt;&gt;"Approved alternative"),"01 — Application review",IF(AND(E89&lt;&gt;"Complete",E89&lt;&gt;"Approved alternative"),"02 — Dues / waiver",IF(AND(F89&lt;&gt;"Complete",F89&lt;&gt;"Approved alternative"),"03 — Covenant / anti-hazing",IF(AND(G89&lt;&gt;"Complete",G89&lt;&gt;"Approved alternative"),"04 — Privacy / consent choices",IF(AND(H89&lt;&gt;"Complete",H89&lt;&gt;"Approved alternative"),"05 — Orientation",IF(AND(I89&lt;&gt;"Complete",I89&lt;&gt;"Approved alternative"),"06 — Beauty in Christ",IF(AND(J89&lt;&gt;"Complete",J89&lt;&gt;"Approved alternative"),"07 — Sisterhood / leadership / service",IF(AND(K89&lt;&gt;"Complete",K89&lt;&gt;"Approved alternative"),"08 — P31 Week",IF(L89&lt;&gt;"Complete","09 — National activation","COMPLETE"))))))))))</x:f>
      </x:c>
      <x:c r="T89" s="96"/>
    </x:row>
    <x:row r="90">
      <x:c r="A90" s="122"/>
      <x:c r="B90" s="123"/>
      <x:c r="C90" s="123"/>
      <x:c r="D90" s="123"/>
      <x:c r="E90" s="123"/>
      <x:c r="F90" s="123"/>
      <x:c r="G90" s="123"/>
      <x:c r="H90" s="123"/>
      <x:c r="I90" s="123"/>
      <x:c r="J90" s="123"/>
      <x:c r="K90" s="123"/>
      <x:c r="L90" s="123"/>
      <x:c r="M90" s="123"/>
      <x:c r="N90" s="123"/>
      <x:c r="O90" s="123"/>
      <x:c r="P90" s="123"/>
      <x:c r="Q90" s="125"/>
      <x:c r="R90" s="133" t="str">
        <x:f>IF(A90="","",(COUNTIF(D90:L90,"Complete")+COUNTIF(D90:L90,"Approved alternative"))/'Settings'!$B$7)</x:f>
      </x:c>
      <x:c r="S90" s="15" t="str">
        <x:f>IF(A90="","",IF(AND(D90&lt;&gt;"Complete",D90&lt;&gt;"Approved alternative"),"01 — Application review",IF(AND(E90&lt;&gt;"Complete",E90&lt;&gt;"Approved alternative"),"02 — Dues / waiver",IF(AND(F90&lt;&gt;"Complete",F90&lt;&gt;"Approved alternative"),"03 — Covenant / anti-hazing",IF(AND(G90&lt;&gt;"Complete",G90&lt;&gt;"Approved alternative"),"04 — Privacy / consent choices",IF(AND(H90&lt;&gt;"Complete",H90&lt;&gt;"Approved alternative"),"05 — Orientation",IF(AND(I90&lt;&gt;"Complete",I90&lt;&gt;"Approved alternative"),"06 — Beauty in Christ",IF(AND(J90&lt;&gt;"Complete",J90&lt;&gt;"Approved alternative"),"07 — Sisterhood / leadership / service",IF(AND(K90&lt;&gt;"Complete",K90&lt;&gt;"Approved alternative"),"08 — P31 Week",IF(L90&lt;&gt;"Complete","09 — National activation","COMPLETE"))))))))))</x:f>
      </x:c>
      <x:c r="T90" s="96"/>
    </x:row>
    <x:row r="91">
      <x:c r="A91" s="122"/>
      <x:c r="B91" s="123"/>
      <x:c r="C91" s="123"/>
      <x:c r="D91" s="123"/>
      <x:c r="E91" s="123"/>
      <x:c r="F91" s="123"/>
      <x:c r="G91" s="123"/>
      <x:c r="H91" s="123"/>
      <x:c r="I91" s="123"/>
      <x:c r="J91" s="123"/>
      <x:c r="K91" s="123"/>
      <x:c r="L91" s="123"/>
      <x:c r="M91" s="123"/>
      <x:c r="N91" s="123"/>
      <x:c r="O91" s="123"/>
      <x:c r="P91" s="123"/>
      <x:c r="Q91" s="125"/>
      <x:c r="R91" s="133" t="str">
        <x:f>IF(A91="","",(COUNTIF(D91:L91,"Complete")+COUNTIF(D91:L91,"Approved alternative"))/'Settings'!$B$7)</x:f>
      </x:c>
      <x:c r="S91" s="15" t="str">
        <x:f>IF(A91="","",IF(AND(D91&lt;&gt;"Complete",D91&lt;&gt;"Approved alternative"),"01 — Application review",IF(AND(E91&lt;&gt;"Complete",E91&lt;&gt;"Approved alternative"),"02 — Dues / waiver",IF(AND(F91&lt;&gt;"Complete",F91&lt;&gt;"Approved alternative"),"03 — Covenant / anti-hazing",IF(AND(G91&lt;&gt;"Complete",G91&lt;&gt;"Approved alternative"),"04 — Privacy / consent choices",IF(AND(H91&lt;&gt;"Complete",H91&lt;&gt;"Approved alternative"),"05 — Orientation",IF(AND(I91&lt;&gt;"Complete",I91&lt;&gt;"Approved alternative"),"06 — Beauty in Christ",IF(AND(J91&lt;&gt;"Complete",J91&lt;&gt;"Approved alternative"),"07 — Sisterhood / leadership / service",IF(AND(K91&lt;&gt;"Complete",K91&lt;&gt;"Approved alternative"),"08 — P31 Week",IF(L91&lt;&gt;"Complete","09 — National activation","COMPLETE"))))))))))</x:f>
      </x:c>
      <x:c r="T91" s="96"/>
    </x:row>
    <x:row r="92">
      <x:c r="A92" s="122"/>
      <x:c r="B92" s="123"/>
      <x:c r="C92" s="123"/>
      <x:c r="D92" s="123"/>
      <x:c r="E92" s="123"/>
      <x:c r="F92" s="123"/>
      <x:c r="G92" s="123"/>
      <x:c r="H92" s="123"/>
      <x:c r="I92" s="123"/>
      <x:c r="J92" s="123"/>
      <x:c r="K92" s="123"/>
      <x:c r="L92" s="123"/>
      <x:c r="M92" s="123"/>
      <x:c r="N92" s="123"/>
      <x:c r="O92" s="123"/>
      <x:c r="P92" s="123"/>
      <x:c r="Q92" s="125"/>
      <x:c r="R92" s="133" t="str">
        <x:f>IF(A92="","",(COUNTIF(D92:L92,"Complete")+COUNTIF(D92:L92,"Approved alternative"))/'Settings'!$B$7)</x:f>
      </x:c>
      <x:c r="S92" s="15" t="str">
        <x:f>IF(A92="","",IF(AND(D92&lt;&gt;"Complete",D92&lt;&gt;"Approved alternative"),"01 — Application review",IF(AND(E92&lt;&gt;"Complete",E92&lt;&gt;"Approved alternative"),"02 — Dues / waiver",IF(AND(F92&lt;&gt;"Complete",F92&lt;&gt;"Approved alternative"),"03 — Covenant / anti-hazing",IF(AND(G92&lt;&gt;"Complete",G92&lt;&gt;"Approved alternative"),"04 — Privacy / consent choices",IF(AND(H92&lt;&gt;"Complete",H92&lt;&gt;"Approved alternative"),"05 — Orientation",IF(AND(I92&lt;&gt;"Complete",I92&lt;&gt;"Approved alternative"),"06 — Beauty in Christ",IF(AND(J92&lt;&gt;"Complete",J92&lt;&gt;"Approved alternative"),"07 — Sisterhood / leadership / service",IF(AND(K92&lt;&gt;"Complete",K92&lt;&gt;"Approved alternative"),"08 — P31 Week",IF(L92&lt;&gt;"Complete","09 — National activation","COMPLETE"))))))))))</x:f>
      </x:c>
      <x:c r="T92" s="96"/>
    </x:row>
    <x:row r="93">
      <x:c r="A93" s="122"/>
      <x:c r="B93" s="123"/>
      <x:c r="C93" s="123"/>
      <x:c r="D93" s="123"/>
      <x:c r="E93" s="123"/>
      <x:c r="F93" s="123"/>
      <x:c r="G93" s="123"/>
      <x:c r="H93" s="123"/>
      <x:c r="I93" s="123"/>
      <x:c r="J93" s="123"/>
      <x:c r="K93" s="123"/>
      <x:c r="L93" s="123"/>
      <x:c r="M93" s="123"/>
      <x:c r="N93" s="123"/>
      <x:c r="O93" s="123"/>
      <x:c r="P93" s="123"/>
      <x:c r="Q93" s="125"/>
      <x:c r="R93" s="133" t="str">
        <x:f>IF(A93="","",(COUNTIF(D93:L93,"Complete")+COUNTIF(D93:L93,"Approved alternative"))/'Settings'!$B$7)</x:f>
      </x:c>
      <x:c r="S93" s="15" t="str">
        <x:f>IF(A93="","",IF(AND(D93&lt;&gt;"Complete",D93&lt;&gt;"Approved alternative"),"01 — Application review",IF(AND(E93&lt;&gt;"Complete",E93&lt;&gt;"Approved alternative"),"02 — Dues / waiver",IF(AND(F93&lt;&gt;"Complete",F93&lt;&gt;"Approved alternative"),"03 — Covenant / anti-hazing",IF(AND(G93&lt;&gt;"Complete",G93&lt;&gt;"Approved alternative"),"04 — Privacy / consent choices",IF(AND(H93&lt;&gt;"Complete",H93&lt;&gt;"Approved alternative"),"05 — Orientation",IF(AND(I93&lt;&gt;"Complete",I93&lt;&gt;"Approved alternative"),"06 — Beauty in Christ",IF(AND(J93&lt;&gt;"Complete",J93&lt;&gt;"Approved alternative"),"07 — Sisterhood / leadership / service",IF(AND(K93&lt;&gt;"Complete",K93&lt;&gt;"Approved alternative"),"08 — P31 Week",IF(L93&lt;&gt;"Complete","09 — National activation","COMPLETE"))))))))))</x:f>
      </x:c>
      <x:c r="T93" s="96"/>
    </x:row>
    <x:row r="94">
      <x:c r="A94" s="122"/>
      <x:c r="B94" s="123"/>
      <x:c r="C94" s="123"/>
      <x:c r="D94" s="123"/>
      <x:c r="E94" s="123"/>
      <x:c r="F94" s="123"/>
      <x:c r="G94" s="123"/>
      <x:c r="H94" s="123"/>
      <x:c r="I94" s="123"/>
      <x:c r="J94" s="123"/>
      <x:c r="K94" s="123"/>
      <x:c r="L94" s="123"/>
      <x:c r="M94" s="123"/>
      <x:c r="N94" s="123"/>
      <x:c r="O94" s="123"/>
      <x:c r="P94" s="123"/>
      <x:c r="Q94" s="125"/>
      <x:c r="R94" s="133" t="str">
        <x:f>IF(A94="","",(COUNTIF(D94:L94,"Complete")+COUNTIF(D94:L94,"Approved alternative"))/'Settings'!$B$7)</x:f>
      </x:c>
      <x:c r="S94" s="15" t="str">
        <x:f>IF(A94="","",IF(AND(D94&lt;&gt;"Complete",D94&lt;&gt;"Approved alternative"),"01 — Application review",IF(AND(E94&lt;&gt;"Complete",E94&lt;&gt;"Approved alternative"),"02 — Dues / waiver",IF(AND(F94&lt;&gt;"Complete",F94&lt;&gt;"Approved alternative"),"03 — Covenant / anti-hazing",IF(AND(G94&lt;&gt;"Complete",G94&lt;&gt;"Approved alternative"),"04 — Privacy / consent choices",IF(AND(H94&lt;&gt;"Complete",H94&lt;&gt;"Approved alternative"),"05 — Orientation",IF(AND(I94&lt;&gt;"Complete",I94&lt;&gt;"Approved alternative"),"06 — Beauty in Christ",IF(AND(J94&lt;&gt;"Complete",J94&lt;&gt;"Approved alternative"),"07 — Sisterhood / leadership / service",IF(AND(K94&lt;&gt;"Complete",K94&lt;&gt;"Approved alternative"),"08 — P31 Week",IF(L94&lt;&gt;"Complete","09 — National activation","COMPLETE"))))))))))</x:f>
      </x:c>
      <x:c r="T94" s="96"/>
    </x:row>
    <x:row r="95">
      <x:c r="A95" s="122"/>
      <x:c r="B95" s="123"/>
      <x:c r="C95" s="123"/>
      <x:c r="D95" s="123"/>
      <x:c r="E95" s="123"/>
      <x:c r="F95" s="123"/>
      <x:c r="G95" s="123"/>
      <x:c r="H95" s="123"/>
      <x:c r="I95" s="123"/>
      <x:c r="J95" s="123"/>
      <x:c r="K95" s="123"/>
      <x:c r="L95" s="123"/>
      <x:c r="M95" s="123"/>
      <x:c r="N95" s="123"/>
      <x:c r="O95" s="123"/>
      <x:c r="P95" s="123"/>
      <x:c r="Q95" s="125"/>
      <x:c r="R95" s="133" t="str">
        <x:f>IF(A95="","",(COUNTIF(D95:L95,"Complete")+COUNTIF(D95:L95,"Approved alternative"))/'Settings'!$B$7)</x:f>
      </x:c>
      <x:c r="S95" s="15" t="str">
        <x:f>IF(A95="","",IF(AND(D95&lt;&gt;"Complete",D95&lt;&gt;"Approved alternative"),"01 — Application review",IF(AND(E95&lt;&gt;"Complete",E95&lt;&gt;"Approved alternative"),"02 — Dues / waiver",IF(AND(F95&lt;&gt;"Complete",F95&lt;&gt;"Approved alternative"),"03 — Covenant / anti-hazing",IF(AND(G95&lt;&gt;"Complete",G95&lt;&gt;"Approved alternative"),"04 — Privacy / consent choices",IF(AND(H95&lt;&gt;"Complete",H95&lt;&gt;"Approved alternative"),"05 — Orientation",IF(AND(I95&lt;&gt;"Complete",I95&lt;&gt;"Approved alternative"),"06 — Beauty in Christ",IF(AND(J95&lt;&gt;"Complete",J95&lt;&gt;"Approved alternative"),"07 — Sisterhood / leadership / service",IF(AND(K95&lt;&gt;"Complete",K95&lt;&gt;"Approved alternative"),"08 — P31 Week",IF(L95&lt;&gt;"Complete","09 — National activation","COMPLETE"))))))))))</x:f>
      </x:c>
      <x:c r="T95" s="96"/>
    </x:row>
    <x:row r="96">
      <x:c r="A96" s="122"/>
      <x:c r="B96" s="123"/>
      <x:c r="C96" s="123"/>
      <x:c r="D96" s="123"/>
      <x:c r="E96" s="123"/>
      <x:c r="F96" s="123"/>
      <x:c r="G96" s="123"/>
      <x:c r="H96" s="123"/>
      <x:c r="I96" s="123"/>
      <x:c r="J96" s="123"/>
      <x:c r="K96" s="123"/>
      <x:c r="L96" s="123"/>
      <x:c r="M96" s="123"/>
      <x:c r="N96" s="123"/>
      <x:c r="O96" s="123"/>
      <x:c r="P96" s="123"/>
      <x:c r="Q96" s="125"/>
      <x:c r="R96" s="133" t="str">
        <x:f>IF(A96="","",(COUNTIF(D96:L96,"Complete")+COUNTIF(D96:L96,"Approved alternative"))/'Settings'!$B$7)</x:f>
      </x:c>
      <x:c r="S96" s="15" t="str">
        <x:f>IF(A96="","",IF(AND(D96&lt;&gt;"Complete",D96&lt;&gt;"Approved alternative"),"01 — Application review",IF(AND(E96&lt;&gt;"Complete",E96&lt;&gt;"Approved alternative"),"02 — Dues / waiver",IF(AND(F96&lt;&gt;"Complete",F96&lt;&gt;"Approved alternative"),"03 — Covenant / anti-hazing",IF(AND(G96&lt;&gt;"Complete",G96&lt;&gt;"Approved alternative"),"04 — Privacy / consent choices",IF(AND(H96&lt;&gt;"Complete",H96&lt;&gt;"Approved alternative"),"05 — Orientation",IF(AND(I96&lt;&gt;"Complete",I96&lt;&gt;"Approved alternative"),"06 — Beauty in Christ",IF(AND(J96&lt;&gt;"Complete",J96&lt;&gt;"Approved alternative"),"07 — Sisterhood / leadership / service",IF(AND(K96&lt;&gt;"Complete",K96&lt;&gt;"Approved alternative"),"08 — P31 Week",IF(L96&lt;&gt;"Complete","09 — National activation","COMPLETE"))))))))))</x:f>
      </x:c>
      <x:c r="T96" s="96"/>
    </x:row>
    <x:row r="97">
      <x:c r="A97" s="122"/>
      <x:c r="B97" s="123"/>
      <x:c r="C97" s="123"/>
      <x:c r="D97" s="123"/>
      <x:c r="E97" s="123"/>
      <x:c r="F97" s="123"/>
      <x:c r="G97" s="123"/>
      <x:c r="H97" s="123"/>
      <x:c r="I97" s="123"/>
      <x:c r="J97" s="123"/>
      <x:c r="K97" s="123"/>
      <x:c r="L97" s="123"/>
      <x:c r="M97" s="123"/>
      <x:c r="N97" s="123"/>
      <x:c r="O97" s="123"/>
      <x:c r="P97" s="123"/>
      <x:c r="Q97" s="125"/>
      <x:c r="R97" s="133" t="str">
        <x:f>IF(A97="","",(COUNTIF(D97:L97,"Complete")+COUNTIF(D97:L97,"Approved alternative"))/'Settings'!$B$7)</x:f>
      </x:c>
      <x:c r="S97" s="15" t="str">
        <x:f>IF(A97="","",IF(AND(D97&lt;&gt;"Complete",D97&lt;&gt;"Approved alternative"),"01 — Application review",IF(AND(E97&lt;&gt;"Complete",E97&lt;&gt;"Approved alternative"),"02 — Dues / waiver",IF(AND(F97&lt;&gt;"Complete",F97&lt;&gt;"Approved alternative"),"03 — Covenant / anti-hazing",IF(AND(G97&lt;&gt;"Complete",G97&lt;&gt;"Approved alternative"),"04 — Privacy / consent choices",IF(AND(H97&lt;&gt;"Complete",H97&lt;&gt;"Approved alternative"),"05 — Orientation",IF(AND(I97&lt;&gt;"Complete",I97&lt;&gt;"Approved alternative"),"06 — Beauty in Christ",IF(AND(J97&lt;&gt;"Complete",J97&lt;&gt;"Approved alternative"),"07 — Sisterhood / leadership / service",IF(AND(K97&lt;&gt;"Complete",K97&lt;&gt;"Approved alternative"),"08 — P31 Week",IF(L97&lt;&gt;"Complete","09 — National activation","COMPLETE"))))))))))</x:f>
      </x:c>
      <x:c r="T97" s="96"/>
    </x:row>
    <x:row r="98">
      <x:c r="A98" s="122"/>
      <x:c r="B98" s="123"/>
      <x:c r="C98" s="123"/>
      <x:c r="D98" s="123"/>
      <x:c r="E98" s="123"/>
      <x:c r="F98" s="123"/>
      <x:c r="G98" s="123"/>
      <x:c r="H98" s="123"/>
      <x:c r="I98" s="123"/>
      <x:c r="J98" s="123"/>
      <x:c r="K98" s="123"/>
      <x:c r="L98" s="123"/>
      <x:c r="M98" s="123"/>
      <x:c r="N98" s="123"/>
      <x:c r="O98" s="123"/>
      <x:c r="P98" s="123"/>
      <x:c r="Q98" s="125"/>
      <x:c r="R98" s="133" t="str">
        <x:f>IF(A98="","",(COUNTIF(D98:L98,"Complete")+COUNTIF(D98:L98,"Approved alternative"))/'Settings'!$B$7)</x:f>
      </x:c>
      <x:c r="S98" s="15" t="str">
        <x:f>IF(A98="","",IF(AND(D98&lt;&gt;"Complete",D98&lt;&gt;"Approved alternative"),"01 — Application review",IF(AND(E98&lt;&gt;"Complete",E98&lt;&gt;"Approved alternative"),"02 — Dues / waiver",IF(AND(F98&lt;&gt;"Complete",F98&lt;&gt;"Approved alternative"),"03 — Covenant / anti-hazing",IF(AND(G98&lt;&gt;"Complete",G98&lt;&gt;"Approved alternative"),"04 — Privacy / consent choices",IF(AND(H98&lt;&gt;"Complete",H98&lt;&gt;"Approved alternative"),"05 — Orientation",IF(AND(I98&lt;&gt;"Complete",I98&lt;&gt;"Approved alternative"),"06 — Beauty in Christ",IF(AND(J98&lt;&gt;"Complete",J98&lt;&gt;"Approved alternative"),"07 — Sisterhood / leadership / service",IF(AND(K98&lt;&gt;"Complete",K98&lt;&gt;"Approved alternative"),"08 — P31 Week",IF(L98&lt;&gt;"Complete","09 — National activation","COMPLETE"))))))))))</x:f>
      </x:c>
      <x:c r="T98" s="96"/>
    </x:row>
    <x:row r="99">
      <x:c r="A99" s="122"/>
      <x:c r="B99" s="123"/>
      <x:c r="C99" s="123"/>
      <x:c r="D99" s="123"/>
      <x:c r="E99" s="123"/>
      <x:c r="F99" s="123"/>
      <x:c r="G99" s="123"/>
      <x:c r="H99" s="123"/>
      <x:c r="I99" s="123"/>
      <x:c r="J99" s="123"/>
      <x:c r="K99" s="123"/>
      <x:c r="L99" s="123"/>
      <x:c r="M99" s="123"/>
      <x:c r="N99" s="123"/>
      <x:c r="O99" s="123"/>
      <x:c r="P99" s="123"/>
      <x:c r="Q99" s="125"/>
      <x:c r="R99" s="133" t="str">
        <x:f>IF(A99="","",(COUNTIF(D99:L99,"Complete")+COUNTIF(D99:L99,"Approved alternative"))/'Settings'!$B$7)</x:f>
      </x:c>
      <x:c r="S99" s="15" t="str">
        <x:f>IF(A99="","",IF(AND(D99&lt;&gt;"Complete",D99&lt;&gt;"Approved alternative"),"01 — Application review",IF(AND(E99&lt;&gt;"Complete",E99&lt;&gt;"Approved alternative"),"02 — Dues / waiver",IF(AND(F99&lt;&gt;"Complete",F99&lt;&gt;"Approved alternative"),"03 — Covenant / anti-hazing",IF(AND(G99&lt;&gt;"Complete",G99&lt;&gt;"Approved alternative"),"04 — Privacy / consent choices",IF(AND(H99&lt;&gt;"Complete",H99&lt;&gt;"Approved alternative"),"05 — Orientation",IF(AND(I99&lt;&gt;"Complete",I99&lt;&gt;"Approved alternative"),"06 — Beauty in Christ",IF(AND(J99&lt;&gt;"Complete",J99&lt;&gt;"Approved alternative"),"07 — Sisterhood / leadership / service",IF(AND(K99&lt;&gt;"Complete",K99&lt;&gt;"Approved alternative"),"08 — P31 Week",IF(L99&lt;&gt;"Complete","09 — National activation","COMPLETE"))))))))))</x:f>
      </x:c>
      <x:c r="T99" s="96"/>
    </x:row>
    <x:row r="100">
      <x:c r="A100" s="122"/>
      <x:c r="B100" s="123"/>
      <x:c r="C100" s="123"/>
      <x:c r="D100" s="123"/>
      <x:c r="E100" s="123"/>
      <x:c r="F100" s="123"/>
      <x:c r="G100" s="123"/>
      <x:c r="H100" s="123"/>
      <x:c r="I100" s="123"/>
      <x:c r="J100" s="123"/>
      <x:c r="K100" s="123"/>
      <x:c r="L100" s="123"/>
      <x:c r="M100" s="123"/>
      <x:c r="N100" s="123"/>
      <x:c r="O100" s="123"/>
      <x:c r="P100" s="123"/>
      <x:c r="Q100" s="125"/>
      <x:c r="R100" s="133" t="str">
        <x:f>IF(A100="","",(COUNTIF(D100:L100,"Complete")+COUNTIF(D100:L100,"Approved alternative"))/'Settings'!$B$7)</x:f>
      </x:c>
      <x:c r="S100" s="15" t="str">
        <x:f>IF(A100="","",IF(AND(D100&lt;&gt;"Complete",D100&lt;&gt;"Approved alternative"),"01 — Application review",IF(AND(E100&lt;&gt;"Complete",E100&lt;&gt;"Approved alternative"),"02 — Dues / waiver",IF(AND(F100&lt;&gt;"Complete",F100&lt;&gt;"Approved alternative"),"03 — Covenant / anti-hazing",IF(AND(G100&lt;&gt;"Complete",G100&lt;&gt;"Approved alternative"),"04 — Privacy / consent choices",IF(AND(H100&lt;&gt;"Complete",H100&lt;&gt;"Approved alternative"),"05 — Orientation",IF(AND(I100&lt;&gt;"Complete",I100&lt;&gt;"Approved alternative"),"06 — Beauty in Christ",IF(AND(J100&lt;&gt;"Complete",J100&lt;&gt;"Approved alternative"),"07 — Sisterhood / leadership / service",IF(AND(K100&lt;&gt;"Complete",K100&lt;&gt;"Approved alternative"),"08 — P31 Week",IF(L100&lt;&gt;"Complete","09 — National activation","COMPLETE"))))))))))</x:f>
      </x:c>
      <x:c r="T100" s="96"/>
    </x:row>
    <x:row r="101">
      <x:c r="A101" s="122"/>
      <x:c r="B101" s="123"/>
      <x:c r="C101" s="123"/>
      <x:c r="D101" s="123"/>
      <x:c r="E101" s="123"/>
      <x:c r="F101" s="123"/>
      <x:c r="G101" s="123"/>
      <x:c r="H101" s="123"/>
      <x:c r="I101" s="123"/>
      <x:c r="J101" s="123"/>
      <x:c r="K101" s="123"/>
      <x:c r="L101" s="123"/>
      <x:c r="M101" s="123"/>
      <x:c r="N101" s="123"/>
      <x:c r="O101" s="123"/>
      <x:c r="P101" s="123"/>
      <x:c r="Q101" s="125"/>
      <x:c r="R101" s="133" t="str">
        <x:f>IF(A101="","",(COUNTIF(D101:L101,"Complete")+COUNTIF(D101:L101,"Approved alternative"))/'Settings'!$B$7)</x:f>
      </x:c>
      <x:c r="S101" s="15" t="str">
        <x:f>IF(A101="","",IF(AND(D101&lt;&gt;"Complete",D101&lt;&gt;"Approved alternative"),"01 — Application review",IF(AND(E101&lt;&gt;"Complete",E101&lt;&gt;"Approved alternative"),"02 — Dues / waiver",IF(AND(F101&lt;&gt;"Complete",F101&lt;&gt;"Approved alternative"),"03 — Covenant / anti-hazing",IF(AND(G101&lt;&gt;"Complete",G101&lt;&gt;"Approved alternative"),"04 — Privacy / consent choices",IF(AND(H101&lt;&gt;"Complete",H101&lt;&gt;"Approved alternative"),"05 — Orientation",IF(AND(I101&lt;&gt;"Complete",I101&lt;&gt;"Approved alternative"),"06 — Beauty in Christ",IF(AND(J101&lt;&gt;"Complete",J101&lt;&gt;"Approved alternative"),"07 — Sisterhood / leadership / service",IF(AND(K101&lt;&gt;"Complete",K101&lt;&gt;"Approved alternative"),"08 — P31 Week",IF(L101&lt;&gt;"Complete","09 — National activation","COMPLETE"))))))))))</x:f>
      </x:c>
      <x:c r="T101" s="96"/>
    </x:row>
    <x:row r="102">
      <x:c r="A102" s="122"/>
      <x:c r="B102" s="123"/>
      <x:c r="C102" s="123"/>
      <x:c r="D102" s="123"/>
      <x:c r="E102" s="123"/>
      <x:c r="F102" s="123"/>
      <x:c r="G102" s="123"/>
      <x:c r="H102" s="123"/>
      <x:c r="I102" s="123"/>
      <x:c r="J102" s="123"/>
      <x:c r="K102" s="123"/>
      <x:c r="L102" s="123"/>
      <x:c r="M102" s="123"/>
      <x:c r="N102" s="123"/>
      <x:c r="O102" s="123"/>
      <x:c r="P102" s="123"/>
      <x:c r="Q102" s="125"/>
      <x:c r="R102" s="133" t="str">
        <x:f>IF(A102="","",(COUNTIF(D102:L102,"Complete")+COUNTIF(D102:L102,"Approved alternative"))/'Settings'!$B$7)</x:f>
      </x:c>
      <x:c r="S102" s="15" t="str">
        <x:f>IF(A102="","",IF(AND(D102&lt;&gt;"Complete",D102&lt;&gt;"Approved alternative"),"01 — Application review",IF(AND(E102&lt;&gt;"Complete",E102&lt;&gt;"Approved alternative"),"02 — Dues / waiver",IF(AND(F102&lt;&gt;"Complete",F102&lt;&gt;"Approved alternative"),"03 — Covenant / anti-hazing",IF(AND(G102&lt;&gt;"Complete",G102&lt;&gt;"Approved alternative"),"04 — Privacy / consent choices",IF(AND(H102&lt;&gt;"Complete",H102&lt;&gt;"Approved alternative"),"05 — Orientation",IF(AND(I102&lt;&gt;"Complete",I102&lt;&gt;"Approved alternative"),"06 — Beauty in Christ",IF(AND(J102&lt;&gt;"Complete",J102&lt;&gt;"Approved alternative"),"07 — Sisterhood / leadership / service",IF(AND(K102&lt;&gt;"Complete",K102&lt;&gt;"Approved alternative"),"08 — P31 Week",IF(L102&lt;&gt;"Complete","09 — National activation","COMPLETE"))))))))))</x:f>
      </x:c>
      <x:c r="T102" s="96"/>
    </x:row>
    <x:row r="103">
      <x:c r="A103" s="122"/>
      <x:c r="B103" s="123"/>
      <x:c r="C103" s="123"/>
      <x:c r="D103" s="123"/>
      <x:c r="E103" s="123"/>
      <x:c r="F103" s="123"/>
      <x:c r="G103" s="123"/>
      <x:c r="H103" s="123"/>
      <x:c r="I103" s="123"/>
      <x:c r="J103" s="123"/>
      <x:c r="K103" s="123"/>
      <x:c r="L103" s="123"/>
      <x:c r="M103" s="123"/>
      <x:c r="N103" s="123"/>
      <x:c r="O103" s="123"/>
      <x:c r="P103" s="123"/>
      <x:c r="Q103" s="125"/>
      <x:c r="R103" s="133" t="str">
        <x:f>IF(A103="","",(COUNTIF(D103:L103,"Complete")+COUNTIF(D103:L103,"Approved alternative"))/'Settings'!$B$7)</x:f>
      </x:c>
      <x:c r="S103" s="15" t="str">
        <x:f>IF(A103="","",IF(AND(D103&lt;&gt;"Complete",D103&lt;&gt;"Approved alternative"),"01 — Application review",IF(AND(E103&lt;&gt;"Complete",E103&lt;&gt;"Approved alternative"),"02 — Dues / waiver",IF(AND(F103&lt;&gt;"Complete",F103&lt;&gt;"Approved alternative"),"03 — Covenant / anti-hazing",IF(AND(G103&lt;&gt;"Complete",G103&lt;&gt;"Approved alternative"),"04 — Privacy / consent choices",IF(AND(H103&lt;&gt;"Complete",H103&lt;&gt;"Approved alternative"),"05 — Orientation",IF(AND(I103&lt;&gt;"Complete",I103&lt;&gt;"Approved alternative"),"06 — Beauty in Christ",IF(AND(J103&lt;&gt;"Complete",J103&lt;&gt;"Approved alternative"),"07 — Sisterhood / leadership / service",IF(AND(K103&lt;&gt;"Complete",K103&lt;&gt;"Approved alternative"),"08 — P31 Week",IF(L103&lt;&gt;"Complete","09 — National activation","COMPLETE"))))))))))</x:f>
      </x:c>
      <x:c r="T103" s="96"/>
    </x:row>
    <x:row r="104">
      <x:c r="A104" s="122"/>
      <x:c r="B104" s="123"/>
      <x:c r="C104" s="123"/>
      <x:c r="D104" s="123"/>
      <x:c r="E104" s="123"/>
      <x:c r="F104" s="123"/>
      <x:c r="G104" s="123"/>
      <x:c r="H104" s="123"/>
      <x:c r="I104" s="123"/>
      <x:c r="J104" s="123"/>
      <x:c r="K104" s="123"/>
      <x:c r="L104" s="123"/>
      <x:c r="M104" s="123"/>
      <x:c r="N104" s="123"/>
      <x:c r="O104" s="123"/>
      <x:c r="P104" s="123"/>
      <x:c r="Q104" s="125"/>
      <x:c r="R104" s="133" t="str">
        <x:f>IF(A104="","",(COUNTIF(D104:L104,"Complete")+COUNTIF(D104:L104,"Approved alternative"))/'Settings'!$B$7)</x:f>
      </x:c>
      <x:c r="S104" s="15" t="str">
        <x:f>IF(A104="","",IF(AND(D104&lt;&gt;"Complete",D104&lt;&gt;"Approved alternative"),"01 — Application review",IF(AND(E104&lt;&gt;"Complete",E104&lt;&gt;"Approved alternative"),"02 — Dues / waiver",IF(AND(F104&lt;&gt;"Complete",F104&lt;&gt;"Approved alternative"),"03 — Covenant / anti-hazing",IF(AND(G104&lt;&gt;"Complete",G104&lt;&gt;"Approved alternative"),"04 — Privacy / consent choices",IF(AND(H104&lt;&gt;"Complete",H104&lt;&gt;"Approved alternative"),"05 — Orientation",IF(AND(I104&lt;&gt;"Complete",I104&lt;&gt;"Approved alternative"),"06 — Beauty in Christ",IF(AND(J104&lt;&gt;"Complete",J104&lt;&gt;"Approved alternative"),"07 — Sisterhood / leadership / service",IF(AND(K104&lt;&gt;"Complete",K104&lt;&gt;"Approved alternative"),"08 — P31 Week",IF(L104&lt;&gt;"Complete","09 — National activation","COMPLETE"))))))))))</x:f>
      </x:c>
      <x:c r="T104" s="96"/>
    </x:row>
    <x:row r="105">
      <x:c r="A105" s="122"/>
      <x:c r="B105" s="123"/>
      <x:c r="C105" s="123"/>
      <x:c r="D105" s="123"/>
      <x:c r="E105" s="123"/>
      <x:c r="F105" s="123"/>
      <x:c r="G105" s="123"/>
      <x:c r="H105" s="123"/>
      <x:c r="I105" s="123"/>
      <x:c r="J105" s="123"/>
      <x:c r="K105" s="123"/>
      <x:c r="L105" s="123"/>
      <x:c r="M105" s="123"/>
      <x:c r="N105" s="123"/>
      <x:c r="O105" s="123"/>
      <x:c r="P105" s="123"/>
      <x:c r="Q105" s="125"/>
      <x:c r="R105" s="133" t="str">
        <x:f>IF(A105="","",(COUNTIF(D105:L105,"Complete")+COUNTIF(D105:L105,"Approved alternative"))/'Settings'!$B$7)</x:f>
      </x:c>
      <x:c r="S105" s="15" t="str">
        <x:f>IF(A105="","",IF(AND(D105&lt;&gt;"Complete",D105&lt;&gt;"Approved alternative"),"01 — Application review",IF(AND(E105&lt;&gt;"Complete",E105&lt;&gt;"Approved alternative"),"02 — Dues / waiver",IF(AND(F105&lt;&gt;"Complete",F105&lt;&gt;"Approved alternative"),"03 — Covenant / anti-hazing",IF(AND(G105&lt;&gt;"Complete",G105&lt;&gt;"Approved alternative"),"04 — Privacy / consent choices",IF(AND(H105&lt;&gt;"Complete",H105&lt;&gt;"Approved alternative"),"05 — Orientation",IF(AND(I105&lt;&gt;"Complete",I105&lt;&gt;"Approved alternative"),"06 — Beauty in Christ",IF(AND(J105&lt;&gt;"Complete",J105&lt;&gt;"Approved alternative"),"07 — Sisterhood / leadership / service",IF(AND(K105&lt;&gt;"Complete",K105&lt;&gt;"Approved alternative"),"08 — P31 Week",IF(L105&lt;&gt;"Complete","09 — National activation","COMPLETE"))))))))))</x:f>
      </x:c>
      <x:c r="T105" s="96"/>
    </x:row>
    <x:row r="106">
      <x:c r="A106" s="122"/>
      <x:c r="B106" s="123"/>
      <x:c r="C106" s="123"/>
      <x:c r="D106" s="123"/>
      <x:c r="E106" s="123"/>
      <x:c r="F106" s="123"/>
      <x:c r="G106" s="123"/>
      <x:c r="H106" s="123"/>
      <x:c r="I106" s="123"/>
      <x:c r="J106" s="123"/>
      <x:c r="K106" s="123"/>
      <x:c r="L106" s="123"/>
      <x:c r="M106" s="123"/>
      <x:c r="N106" s="123"/>
      <x:c r="O106" s="123"/>
      <x:c r="P106" s="123"/>
      <x:c r="Q106" s="125"/>
      <x:c r="R106" s="133" t="str">
        <x:f>IF(A106="","",(COUNTIF(D106:L106,"Complete")+COUNTIF(D106:L106,"Approved alternative"))/'Settings'!$B$7)</x:f>
      </x:c>
      <x:c r="S106" s="15" t="str">
        <x:f>IF(A106="","",IF(AND(D106&lt;&gt;"Complete",D106&lt;&gt;"Approved alternative"),"01 — Application review",IF(AND(E106&lt;&gt;"Complete",E106&lt;&gt;"Approved alternative"),"02 — Dues / waiver",IF(AND(F106&lt;&gt;"Complete",F106&lt;&gt;"Approved alternative"),"03 — Covenant / anti-hazing",IF(AND(G106&lt;&gt;"Complete",G106&lt;&gt;"Approved alternative"),"04 — Privacy / consent choices",IF(AND(H106&lt;&gt;"Complete",H106&lt;&gt;"Approved alternative"),"05 — Orientation",IF(AND(I106&lt;&gt;"Complete",I106&lt;&gt;"Approved alternative"),"06 — Beauty in Christ",IF(AND(J106&lt;&gt;"Complete",J106&lt;&gt;"Approved alternative"),"07 — Sisterhood / leadership / service",IF(AND(K106&lt;&gt;"Complete",K106&lt;&gt;"Approved alternative"),"08 — P31 Week",IF(L106&lt;&gt;"Complete","09 — National activation","COMPLETE"))))))))))</x:f>
      </x:c>
      <x:c r="T106" s="96"/>
    </x:row>
    <x:row r="107">
      <x:c r="A107" s="122"/>
      <x:c r="B107" s="123"/>
      <x:c r="C107" s="123"/>
      <x:c r="D107" s="123"/>
      <x:c r="E107" s="123"/>
      <x:c r="F107" s="123"/>
      <x:c r="G107" s="123"/>
      <x:c r="H107" s="123"/>
      <x:c r="I107" s="123"/>
      <x:c r="J107" s="123"/>
      <x:c r="K107" s="123"/>
      <x:c r="L107" s="123"/>
      <x:c r="M107" s="123"/>
      <x:c r="N107" s="123"/>
      <x:c r="O107" s="123"/>
      <x:c r="P107" s="123"/>
      <x:c r="Q107" s="125"/>
      <x:c r="R107" s="133" t="str">
        <x:f>IF(A107="","",(COUNTIF(D107:L107,"Complete")+COUNTIF(D107:L107,"Approved alternative"))/'Settings'!$B$7)</x:f>
      </x:c>
      <x:c r="S107" s="15" t="str">
        <x:f>IF(A107="","",IF(AND(D107&lt;&gt;"Complete",D107&lt;&gt;"Approved alternative"),"01 — Application review",IF(AND(E107&lt;&gt;"Complete",E107&lt;&gt;"Approved alternative"),"02 — Dues / waiver",IF(AND(F107&lt;&gt;"Complete",F107&lt;&gt;"Approved alternative"),"03 — Covenant / anti-hazing",IF(AND(G107&lt;&gt;"Complete",G107&lt;&gt;"Approved alternative"),"04 — Privacy / consent choices",IF(AND(H107&lt;&gt;"Complete",H107&lt;&gt;"Approved alternative"),"05 — Orientation",IF(AND(I107&lt;&gt;"Complete",I107&lt;&gt;"Approved alternative"),"06 — Beauty in Christ",IF(AND(J107&lt;&gt;"Complete",J107&lt;&gt;"Approved alternative"),"07 — Sisterhood / leadership / service",IF(AND(K107&lt;&gt;"Complete",K107&lt;&gt;"Approved alternative"),"08 — P31 Week",IF(L107&lt;&gt;"Complete","09 — National activation","COMPLETE"))))))))))</x:f>
      </x:c>
      <x:c r="T107" s="96"/>
    </x:row>
    <x:row r="108">
      <x:c r="A108" s="122"/>
      <x:c r="B108" s="123"/>
      <x:c r="C108" s="123"/>
      <x:c r="D108" s="123"/>
      <x:c r="E108" s="123"/>
      <x:c r="F108" s="123"/>
      <x:c r="G108" s="123"/>
      <x:c r="H108" s="123"/>
      <x:c r="I108" s="123"/>
      <x:c r="J108" s="123"/>
      <x:c r="K108" s="123"/>
      <x:c r="L108" s="123"/>
      <x:c r="M108" s="123"/>
      <x:c r="N108" s="123"/>
      <x:c r="O108" s="123"/>
      <x:c r="P108" s="123"/>
      <x:c r="Q108" s="125"/>
      <x:c r="R108" s="133" t="str">
        <x:f>IF(A108="","",(COUNTIF(D108:L108,"Complete")+COUNTIF(D108:L108,"Approved alternative"))/'Settings'!$B$7)</x:f>
      </x:c>
      <x:c r="S108" s="15" t="str">
        <x:f>IF(A108="","",IF(AND(D108&lt;&gt;"Complete",D108&lt;&gt;"Approved alternative"),"01 — Application review",IF(AND(E108&lt;&gt;"Complete",E108&lt;&gt;"Approved alternative"),"02 — Dues / waiver",IF(AND(F108&lt;&gt;"Complete",F108&lt;&gt;"Approved alternative"),"03 — Covenant / anti-hazing",IF(AND(G108&lt;&gt;"Complete",G108&lt;&gt;"Approved alternative"),"04 — Privacy / consent choices",IF(AND(H108&lt;&gt;"Complete",H108&lt;&gt;"Approved alternative"),"05 — Orientation",IF(AND(I108&lt;&gt;"Complete",I108&lt;&gt;"Approved alternative"),"06 — Beauty in Christ",IF(AND(J108&lt;&gt;"Complete",J108&lt;&gt;"Approved alternative"),"07 — Sisterhood / leadership / service",IF(AND(K108&lt;&gt;"Complete",K108&lt;&gt;"Approved alternative"),"08 — P31 Week",IF(L108&lt;&gt;"Complete","09 — National activation","COMPLETE"))))))))))</x:f>
      </x:c>
      <x:c r="T108" s="96"/>
    </x:row>
    <x:row r="109">
      <x:c r="A109" s="122"/>
      <x:c r="B109" s="123"/>
      <x:c r="C109" s="123"/>
      <x:c r="D109" s="123"/>
      <x:c r="E109" s="123"/>
      <x:c r="F109" s="123"/>
      <x:c r="G109" s="123"/>
      <x:c r="H109" s="123"/>
      <x:c r="I109" s="123"/>
      <x:c r="J109" s="123"/>
      <x:c r="K109" s="123"/>
      <x:c r="L109" s="123"/>
      <x:c r="M109" s="123"/>
      <x:c r="N109" s="123"/>
      <x:c r="O109" s="123"/>
      <x:c r="P109" s="123"/>
      <x:c r="Q109" s="125"/>
      <x:c r="R109" s="133" t="str">
        <x:f>IF(A109="","",(COUNTIF(D109:L109,"Complete")+COUNTIF(D109:L109,"Approved alternative"))/'Settings'!$B$7)</x:f>
      </x:c>
      <x:c r="S109" s="15" t="str">
        <x:f>IF(A109="","",IF(AND(D109&lt;&gt;"Complete",D109&lt;&gt;"Approved alternative"),"01 — Application review",IF(AND(E109&lt;&gt;"Complete",E109&lt;&gt;"Approved alternative"),"02 — Dues / waiver",IF(AND(F109&lt;&gt;"Complete",F109&lt;&gt;"Approved alternative"),"03 — Covenant / anti-hazing",IF(AND(G109&lt;&gt;"Complete",G109&lt;&gt;"Approved alternative"),"04 — Privacy / consent choices",IF(AND(H109&lt;&gt;"Complete",H109&lt;&gt;"Approved alternative"),"05 — Orientation",IF(AND(I109&lt;&gt;"Complete",I109&lt;&gt;"Approved alternative"),"06 — Beauty in Christ",IF(AND(J109&lt;&gt;"Complete",J109&lt;&gt;"Approved alternative"),"07 — Sisterhood / leadership / service",IF(AND(K109&lt;&gt;"Complete",K109&lt;&gt;"Approved alternative"),"08 — P31 Week",IF(L109&lt;&gt;"Complete","09 — National activation","COMPLETE"))))))))))</x:f>
      </x:c>
      <x:c r="T109" s="96"/>
    </x:row>
    <x:row r="110">
      <x:c r="A110" s="122"/>
      <x:c r="B110" s="123"/>
      <x:c r="C110" s="123"/>
      <x:c r="D110" s="123"/>
      <x:c r="E110" s="123"/>
      <x:c r="F110" s="123"/>
      <x:c r="G110" s="123"/>
      <x:c r="H110" s="123"/>
      <x:c r="I110" s="123"/>
      <x:c r="J110" s="123"/>
      <x:c r="K110" s="123"/>
      <x:c r="L110" s="123"/>
      <x:c r="M110" s="123"/>
      <x:c r="N110" s="123"/>
      <x:c r="O110" s="123"/>
      <x:c r="P110" s="123"/>
      <x:c r="Q110" s="125"/>
      <x:c r="R110" s="133" t="str">
        <x:f>IF(A110="","",(COUNTIF(D110:L110,"Complete")+COUNTIF(D110:L110,"Approved alternative"))/'Settings'!$B$7)</x:f>
      </x:c>
      <x:c r="S110" s="15" t="str">
        <x:f>IF(A110="","",IF(AND(D110&lt;&gt;"Complete",D110&lt;&gt;"Approved alternative"),"01 — Application review",IF(AND(E110&lt;&gt;"Complete",E110&lt;&gt;"Approved alternative"),"02 — Dues / waiver",IF(AND(F110&lt;&gt;"Complete",F110&lt;&gt;"Approved alternative"),"03 — Covenant / anti-hazing",IF(AND(G110&lt;&gt;"Complete",G110&lt;&gt;"Approved alternative"),"04 — Privacy / consent choices",IF(AND(H110&lt;&gt;"Complete",H110&lt;&gt;"Approved alternative"),"05 — Orientation",IF(AND(I110&lt;&gt;"Complete",I110&lt;&gt;"Approved alternative"),"06 — Beauty in Christ",IF(AND(J110&lt;&gt;"Complete",J110&lt;&gt;"Approved alternative"),"07 — Sisterhood / leadership / service",IF(AND(K110&lt;&gt;"Complete",K110&lt;&gt;"Approved alternative"),"08 — P31 Week",IF(L110&lt;&gt;"Complete","09 — National activation","COMPLETE"))))))))))</x:f>
      </x:c>
      <x:c r="T110" s="96"/>
    </x:row>
    <x:row r="111">
      <x:c r="A111" s="122"/>
      <x:c r="B111" s="123"/>
      <x:c r="C111" s="123"/>
      <x:c r="D111" s="123"/>
      <x:c r="E111" s="123"/>
      <x:c r="F111" s="123"/>
      <x:c r="G111" s="123"/>
      <x:c r="H111" s="123"/>
      <x:c r="I111" s="123"/>
      <x:c r="J111" s="123"/>
      <x:c r="K111" s="123"/>
      <x:c r="L111" s="123"/>
      <x:c r="M111" s="123"/>
      <x:c r="N111" s="123"/>
      <x:c r="O111" s="123"/>
      <x:c r="P111" s="123"/>
      <x:c r="Q111" s="125"/>
      <x:c r="R111" s="133" t="str">
        <x:f>IF(A111="","",(COUNTIF(D111:L111,"Complete")+COUNTIF(D111:L111,"Approved alternative"))/'Settings'!$B$7)</x:f>
      </x:c>
      <x:c r="S111" s="15" t="str">
        <x:f>IF(A111="","",IF(AND(D111&lt;&gt;"Complete",D111&lt;&gt;"Approved alternative"),"01 — Application review",IF(AND(E111&lt;&gt;"Complete",E111&lt;&gt;"Approved alternative"),"02 — Dues / waiver",IF(AND(F111&lt;&gt;"Complete",F111&lt;&gt;"Approved alternative"),"03 — Covenant / anti-hazing",IF(AND(G111&lt;&gt;"Complete",G111&lt;&gt;"Approved alternative"),"04 — Privacy / consent choices",IF(AND(H111&lt;&gt;"Complete",H111&lt;&gt;"Approved alternative"),"05 — Orientation",IF(AND(I111&lt;&gt;"Complete",I111&lt;&gt;"Approved alternative"),"06 — Beauty in Christ",IF(AND(J111&lt;&gt;"Complete",J111&lt;&gt;"Approved alternative"),"07 — Sisterhood / leadership / service",IF(AND(K111&lt;&gt;"Complete",K111&lt;&gt;"Approved alternative"),"08 — P31 Week",IF(L111&lt;&gt;"Complete","09 — National activation","COMPLETE"))))))))))</x:f>
      </x:c>
      <x:c r="T111" s="96"/>
    </x:row>
    <x:row r="112">
      <x:c r="A112" s="122"/>
      <x:c r="B112" s="123"/>
      <x:c r="C112" s="123"/>
      <x:c r="D112" s="123"/>
      <x:c r="E112" s="123"/>
      <x:c r="F112" s="123"/>
      <x:c r="G112" s="123"/>
      <x:c r="H112" s="123"/>
      <x:c r="I112" s="123"/>
      <x:c r="J112" s="123"/>
      <x:c r="K112" s="123"/>
      <x:c r="L112" s="123"/>
      <x:c r="M112" s="123"/>
      <x:c r="N112" s="123"/>
      <x:c r="O112" s="123"/>
      <x:c r="P112" s="123"/>
      <x:c r="Q112" s="125"/>
      <x:c r="R112" s="133" t="str">
        <x:f>IF(A112="","",(COUNTIF(D112:L112,"Complete")+COUNTIF(D112:L112,"Approved alternative"))/'Settings'!$B$7)</x:f>
      </x:c>
      <x:c r="S112" s="15" t="str">
        <x:f>IF(A112="","",IF(AND(D112&lt;&gt;"Complete",D112&lt;&gt;"Approved alternative"),"01 — Application review",IF(AND(E112&lt;&gt;"Complete",E112&lt;&gt;"Approved alternative"),"02 — Dues / waiver",IF(AND(F112&lt;&gt;"Complete",F112&lt;&gt;"Approved alternative"),"03 — Covenant / anti-hazing",IF(AND(G112&lt;&gt;"Complete",G112&lt;&gt;"Approved alternative"),"04 — Privacy / consent choices",IF(AND(H112&lt;&gt;"Complete",H112&lt;&gt;"Approved alternative"),"05 — Orientation",IF(AND(I112&lt;&gt;"Complete",I112&lt;&gt;"Approved alternative"),"06 — Beauty in Christ",IF(AND(J112&lt;&gt;"Complete",J112&lt;&gt;"Approved alternative"),"07 — Sisterhood / leadership / service",IF(AND(K112&lt;&gt;"Complete",K112&lt;&gt;"Approved alternative"),"08 — P31 Week",IF(L112&lt;&gt;"Complete","09 — National activation","COMPLETE"))))))))))</x:f>
      </x:c>
      <x:c r="T112" s="96"/>
    </x:row>
    <x:row r="113">
      <x:c r="A113" s="122"/>
      <x:c r="B113" s="123"/>
      <x:c r="C113" s="123"/>
      <x:c r="D113" s="123"/>
      <x:c r="E113" s="123"/>
      <x:c r="F113" s="123"/>
      <x:c r="G113" s="123"/>
      <x:c r="H113" s="123"/>
      <x:c r="I113" s="123"/>
      <x:c r="J113" s="123"/>
      <x:c r="K113" s="123"/>
      <x:c r="L113" s="123"/>
      <x:c r="M113" s="123"/>
      <x:c r="N113" s="123"/>
      <x:c r="O113" s="123"/>
      <x:c r="P113" s="123"/>
      <x:c r="Q113" s="125"/>
      <x:c r="R113" s="133" t="str">
        <x:f>IF(A113="","",(COUNTIF(D113:L113,"Complete")+COUNTIF(D113:L113,"Approved alternative"))/'Settings'!$B$7)</x:f>
      </x:c>
      <x:c r="S113" s="15" t="str">
        <x:f>IF(A113="","",IF(AND(D113&lt;&gt;"Complete",D113&lt;&gt;"Approved alternative"),"01 — Application review",IF(AND(E113&lt;&gt;"Complete",E113&lt;&gt;"Approved alternative"),"02 — Dues / waiver",IF(AND(F113&lt;&gt;"Complete",F113&lt;&gt;"Approved alternative"),"03 — Covenant / anti-hazing",IF(AND(G113&lt;&gt;"Complete",G113&lt;&gt;"Approved alternative"),"04 — Privacy / consent choices",IF(AND(H113&lt;&gt;"Complete",H113&lt;&gt;"Approved alternative"),"05 — Orientation",IF(AND(I113&lt;&gt;"Complete",I113&lt;&gt;"Approved alternative"),"06 — Beauty in Christ",IF(AND(J113&lt;&gt;"Complete",J113&lt;&gt;"Approved alternative"),"07 — Sisterhood / leadership / service",IF(AND(K113&lt;&gt;"Complete",K113&lt;&gt;"Approved alternative"),"08 — P31 Week",IF(L113&lt;&gt;"Complete","09 — National activation","COMPLETE"))))))))))</x:f>
      </x:c>
      <x:c r="T113" s="96"/>
    </x:row>
    <x:row r="114">
      <x:c r="A114" s="122"/>
      <x:c r="B114" s="123"/>
      <x:c r="C114" s="123"/>
      <x:c r="D114" s="123"/>
      <x:c r="E114" s="123"/>
      <x:c r="F114" s="123"/>
      <x:c r="G114" s="123"/>
      <x:c r="H114" s="123"/>
      <x:c r="I114" s="123"/>
      <x:c r="J114" s="123"/>
      <x:c r="K114" s="123"/>
      <x:c r="L114" s="123"/>
      <x:c r="M114" s="123"/>
      <x:c r="N114" s="123"/>
      <x:c r="O114" s="123"/>
      <x:c r="P114" s="123"/>
      <x:c r="Q114" s="125"/>
      <x:c r="R114" s="133" t="str">
        <x:f>IF(A114="","",(COUNTIF(D114:L114,"Complete")+COUNTIF(D114:L114,"Approved alternative"))/'Settings'!$B$7)</x:f>
      </x:c>
      <x:c r="S114" s="15" t="str">
        <x:f>IF(A114="","",IF(AND(D114&lt;&gt;"Complete",D114&lt;&gt;"Approved alternative"),"01 — Application review",IF(AND(E114&lt;&gt;"Complete",E114&lt;&gt;"Approved alternative"),"02 — Dues / waiver",IF(AND(F114&lt;&gt;"Complete",F114&lt;&gt;"Approved alternative"),"03 — Covenant / anti-hazing",IF(AND(G114&lt;&gt;"Complete",G114&lt;&gt;"Approved alternative"),"04 — Privacy / consent choices",IF(AND(H114&lt;&gt;"Complete",H114&lt;&gt;"Approved alternative"),"05 — Orientation",IF(AND(I114&lt;&gt;"Complete",I114&lt;&gt;"Approved alternative"),"06 — Beauty in Christ",IF(AND(J114&lt;&gt;"Complete",J114&lt;&gt;"Approved alternative"),"07 — Sisterhood / leadership / service",IF(AND(K114&lt;&gt;"Complete",K114&lt;&gt;"Approved alternative"),"08 — P31 Week",IF(L114&lt;&gt;"Complete","09 — National activation","COMPLETE"))))))))))</x:f>
      </x:c>
      <x:c r="T114" s="96"/>
    </x:row>
    <x:row r="115">
      <x:c r="A115" s="122"/>
      <x:c r="B115" s="123"/>
      <x:c r="C115" s="123"/>
      <x:c r="D115" s="123"/>
      <x:c r="E115" s="123"/>
      <x:c r="F115" s="123"/>
      <x:c r="G115" s="123"/>
      <x:c r="H115" s="123"/>
      <x:c r="I115" s="123"/>
      <x:c r="J115" s="123"/>
      <x:c r="K115" s="123"/>
      <x:c r="L115" s="123"/>
      <x:c r="M115" s="123"/>
      <x:c r="N115" s="123"/>
      <x:c r="O115" s="123"/>
      <x:c r="P115" s="123"/>
      <x:c r="Q115" s="125"/>
      <x:c r="R115" s="133" t="str">
        <x:f>IF(A115="","",(COUNTIF(D115:L115,"Complete")+COUNTIF(D115:L115,"Approved alternative"))/'Settings'!$B$7)</x:f>
      </x:c>
      <x:c r="S115" s="15" t="str">
        <x:f>IF(A115="","",IF(AND(D115&lt;&gt;"Complete",D115&lt;&gt;"Approved alternative"),"01 — Application review",IF(AND(E115&lt;&gt;"Complete",E115&lt;&gt;"Approved alternative"),"02 — Dues / waiver",IF(AND(F115&lt;&gt;"Complete",F115&lt;&gt;"Approved alternative"),"03 — Covenant / anti-hazing",IF(AND(G115&lt;&gt;"Complete",G115&lt;&gt;"Approved alternative"),"04 — Privacy / consent choices",IF(AND(H115&lt;&gt;"Complete",H115&lt;&gt;"Approved alternative"),"05 — Orientation",IF(AND(I115&lt;&gt;"Complete",I115&lt;&gt;"Approved alternative"),"06 — Beauty in Christ",IF(AND(J115&lt;&gt;"Complete",J115&lt;&gt;"Approved alternative"),"07 — Sisterhood / leadership / service",IF(AND(K115&lt;&gt;"Complete",K115&lt;&gt;"Approved alternative"),"08 — P31 Week",IF(L115&lt;&gt;"Complete","09 — National activation","COMPLETE"))))))))))</x:f>
      </x:c>
      <x:c r="T115" s="96"/>
    </x:row>
    <x:row r="116">
      <x:c r="A116" s="122"/>
      <x:c r="B116" s="123"/>
      <x:c r="C116" s="123"/>
      <x:c r="D116" s="123"/>
      <x:c r="E116" s="123"/>
      <x:c r="F116" s="123"/>
      <x:c r="G116" s="123"/>
      <x:c r="H116" s="123"/>
      <x:c r="I116" s="123"/>
      <x:c r="J116" s="123"/>
      <x:c r="K116" s="123"/>
      <x:c r="L116" s="123"/>
      <x:c r="M116" s="123"/>
      <x:c r="N116" s="123"/>
      <x:c r="O116" s="123"/>
      <x:c r="P116" s="123"/>
      <x:c r="Q116" s="125"/>
      <x:c r="R116" s="133" t="str">
        <x:f>IF(A116="","",(COUNTIF(D116:L116,"Complete")+COUNTIF(D116:L116,"Approved alternative"))/'Settings'!$B$7)</x:f>
      </x:c>
      <x:c r="S116" s="15" t="str">
        <x:f>IF(A116="","",IF(AND(D116&lt;&gt;"Complete",D116&lt;&gt;"Approved alternative"),"01 — Application review",IF(AND(E116&lt;&gt;"Complete",E116&lt;&gt;"Approved alternative"),"02 — Dues / waiver",IF(AND(F116&lt;&gt;"Complete",F116&lt;&gt;"Approved alternative"),"03 — Covenant / anti-hazing",IF(AND(G116&lt;&gt;"Complete",G116&lt;&gt;"Approved alternative"),"04 — Privacy / consent choices",IF(AND(H116&lt;&gt;"Complete",H116&lt;&gt;"Approved alternative"),"05 — Orientation",IF(AND(I116&lt;&gt;"Complete",I116&lt;&gt;"Approved alternative"),"06 — Beauty in Christ",IF(AND(J116&lt;&gt;"Complete",J116&lt;&gt;"Approved alternative"),"07 — Sisterhood / leadership / service",IF(AND(K116&lt;&gt;"Complete",K116&lt;&gt;"Approved alternative"),"08 — P31 Week",IF(L116&lt;&gt;"Complete","09 — National activation","COMPLETE"))))))))))</x:f>
      </x:c>
      <x:c r="T116" s="96"/>
    </x:row>
    <x:row r="117">
      <x:c r="A117" s="122"/>
      <x:c r="B117" s="123"/>
      <x:c r="C117" s="123"/>
      <x:c r="D117" s="123"/>
      <x:c r="E117" s="123"/>
      <x:c r="F117" s="123"/>
      <x:c r="G117" s="123"/>
      <x:c r="H117" s="123"/>
      <x:c r="I117" s="123"/>
      <x:c r="J117" s="123"/>
      <x:c r="K117" s="123"/>
      <x:c r="L117" s="123"/>
      <x:c r="M117" s="123"/>
      <x:c r="N117" s="123"/>
      <x:c r="O117" s="123"/>
      <x:c r="P117" s="123"/>
      <x:c r="Q117" s="125"/>
      <x:c r="R117" s="133" t="str">
        <x:f>IF(A117="","",(COUNTIF(D117:L117,"Complete")+COUNTIF(D117:L117,"Approved alternative"))/'Settings'!$B$7)</x:f>
      </x:c>
      <x:c r="S117" s="15" t="str">
        <x:f>IF(A117="","",IF(AND(D117&lt;&gt;"Complete",D117&lt;&gt;"Approved alternative"),"01 — Application review",IF(AND(E117&lt;&gt;"Complete",E117&lt;&gt;"Approved alternative"),"02 — Dues / waiver",IF(AND(F117&lt;&gt;"Complete",F117&lt;&gt;"Approved alternative"),"03 — Covenant / anti-hazing",IF(AND(G117&lt;&gt;"Complete",G117&lt;&gt;"Approved alternative"),"04 — Privacy / consent choices",IF(AND(H117&lt;&gt;"Complete",H117&lt;&gt;"Approved alternative"),"05 — Orientation",IF(AND(I117&lt;&gt;"Complete",I117&lt;&gt;"Approved alternative"),"06 — Beauty in Christ",IF(AND(J117&lt;&gt;"Complete",J117&lt;&gt;"Approved alternative"),"07 — Sisterhood / leadership / service",IF(AND(K117&lt;&gt;"Complete",K117&lt;&gt;"Approved alternative"),"08 — P31 Week",IF(L117&lt;&gt;"Complete","09 — National activation","COMPLETE"))))))))))</x:f>
      </x:c>
      <x:c r="T117" s="96"/>
    </x:row>
    <x:row r="118">
      <x:c r="A118" s="122"/>
      <x:c r="B118" s="123"/>
      <x:c r="C118" s="123"/>
      <x:c r="D118" s="123"/>
      <x:c r="E118" s="123"/>
      <x:c r="F118" s="123"/>
      <x:c r="G118" s="123"/>
      <x:c r="H118" s="123"/>
      <x:c r="I118" s="123"/>
      <x:c r="J118" s="123"/>
      <x:c r="K118" s="123"/>
      <x:c r="L118" s="123"/>
      <x:c r="M118" s="123"/>
      <x:c r="N118" s="123"/>
      <x:c r="O118" s="123"/>
      <x:c r="P118" s="123"/>
      <x:c r="Q118" s="125"/>
      <x:c r="R118" s="133" t="str">
        <x:f>IF(A118="","",(COUNTIF(D118:L118,"Complete")+COUNTIF(D118:L118,"Approved alternative"))/'Settings'!$B$7)</x:f>
      </x:c>
      <x:c r="S118" s="15" t="str">
        <x:f>IF(A118="","",IF(AND(D118&lt;&gt;"Complete",D118&lt;&gt;"Approved alternative"),"01 — Application review",IF(AND(E118&lt;&gt;"Complete",E118&lt;&gt;"Approved alternative"),"02 — Dues / waiver",IF(AND(F118&lt;&gt;"Complete",F118&lt;&gt;"Approved alternative"),"03 — Covenant / anti-hazing",IF(AND(G118&lt;&gt;"Complete",G118&lt;&gt;"Approved alternative"),"04 — Privacy / consent choices",IF(AND(H118&lt;&gt;"Complete",H118&lt;&gt;"Approved alternative"),"05 — Orientation",IF(AND(I118&lt;&gt;"Complete",I118&lt;&gt;"Approved alternative"),"06 — Beauty in Christ",IF(AND(J118&lt;&gt;"Complete",J118&lt;&gt;"Approved alternative"),"07 — Sisterhood / leadership / service",IF(AND(K118&lt;&gt;"Complete",K118&lt;&gt;"Approved alternative"),"08 — P31 Week",IF(L118&lt;&gt;"Complete","09 — National activation","COMPLETE"))))))))))</x:f>
      </x:c>
      <x:c r="T118" s="96"/>
    </x:row>
    <x:row r="119">
      <x:c r="A119" s="122"/>
      <x:c r="B119" s="123"/>
      <x:c r="C119" s="123"/>
      <x:c r="D119" s="123"/>
      <x:c r="E119" s="123"/>
      <x:c r="F119" s="123"/>
      <x:c r="G119" s="123"/>
      <x:c r="H119" s="123"/>
      <x:c r="I119" s="123"/>
      <x:c r="J119" s="123"/>
      <x:c r="K119" s="123"/>
      <x:c r="L119" s="123"/>
      <x:c r="M119" s="123"/>
      <x:c r="N119" s="123"/>
      <x:c r="O119" s="123"/>
      <x:c r="P119" s="123"/>
      <x:c r="Q119" s="125"/>
      <x:c r="R119" s="133" t="str">
        <x:f>IF(A119="","",(COUNTIF(D119:L119,"Complete")+COUNTIF(D119:L119,"Approved alternative"))/'Settings'!$B$7)</x:f>
      </x:c>
      <x:c r="S119" s="15" t="str">
        <x:f>IF(A119="","",IF(AND(D119&lt;&gt;"Complete",D119&lt;&gt;"Approved alternative"),"01 — Application review",IF(AND(E119&lt;&gt;"Complete",E119&lt;&gt;"Approved alternative"),"02 — Dues / waiver",IF(AND(F119&lt;&gt;"Complete",F119&lt;&gt;"Approved alternative"),"03 — Covenant / anti-hazing",IF(AND(G119&lt;&gt;"Complete",G119&lt;&gt;"Approved alternative"),"04 — Privacy / consent choices",IF(AND(H119&lt;&gt;"Complete",H119&lt;&gt;"Approved alternative"),"05 — Orientation",IF(AND(I119&lt;&gt;"Complete",I119&lt;&gt;"Approved alternative"),"06 — Beauty in Christ",IF(AND(J119&lt;&gt;"Complete",J119&lt;&gt;"Approved alternative"),"07 — Sisterhood / leadership / service",IF(AND(K119&lt;&gt;"Complete",K119&lt;&gt;"Approved alternative"),"08 — P31 Week",IF(L119&lt;&gt;"Complete","09 — National activation","COMPLETE"))))))))))</x:f>
      </x:c>
      <x:c r="T119" s="96"/>
    </x:row>
    <x:row r="120">
      <x:c r="A120" s="122"/>
      <x:c r="B120" s="123"/>
      <x:c r="C120" s="123"/>
      <x:c r="D120" s="123"/>
      <x:c r="E120" s="123"/>
      <x:c r="F120" s="123"/>
      <x:c r="G120" s="123"/>
      <x:c r="H120" s="123"/>
      <x:c r="I120" s="123"/>
      <x:c r="J120" s="123"/>
      <x:c r="K120" s="123"/>
      <x:c r="L120" s="123"/>
      <x:c r="M120" s="123"/>
      <x:c r="N120" s="123"/>
      <x:c r="O120" s="123"/>
      <x:c r="P120" s="123"/>
      <x:c r="Q120" s="125"/>
      <x:c r="R120" s="133" t="str">
        <x:f>IF(A120="","",(COUNTIF(D120:L120,"Complete")+COUNTIF(D120:L120,"Approved alternative"))/'Settings'!$B$7)</x:f>
      </x:c>
      <x:c r="S120" s="15" t="str">
        <x:f>IF(A120="","",IF(AND(D120&lt;&gt;"Complete",D120&lt;&gt;"Approved alternative"),"01 — Application review",IF(AND(E120&lt;&gt;"Complete",E120&lt;&gt;"Approved alternative"),"02 — Dues / waiver",IF(AND(F120&lt;&gt;"Complete",F120&lt;&gt;"Approved alternative"),"03 — Covenant / anti-hazing",IF(AND(G120&lt;&gt;"Complete",G120&lt;&gt;"Approved alternative"),"04 — Privacy / consent choices",IF(AND(H120&lt;&gt;"Complete",H120&lt;&gt;"Approved alternative"),"05 — Orientation",IF(AND(I120&lt;&gt;"Complete",I120&lt;&gt;"Approved alternative"),"06 — Beauty in Christ",IF(AND(J120&lt;&gt;"Complete",J120&lt;&gt;"Approved alternative"),"07 — Sisterhood / leadership / service",IF(AND(K120&lt;&gt;"Complete",K120&lt;&gt;"Approved alternative"),"08 — P31 Week",IF(L120&lt;&gt;"Complete","09 — National activation","COMPLETE"))))))))))</x:f>
      </x:c>
      <x:c r="T120" s="96"/>
    </x:row>
    <x:row r="121">
      <x:c r="A121" s="122"/>
      <x:c r="B121" s="123"/>
      <x:c r="C121" s="123"/>
      <x:c r="D121" s="123"/>
      <x:c r="E121" s="123"/>
      <x:c r="F121" s="123"/>
      <x:c r="G121" s="123"/>
      <x:c r="H121" s="123"/>
      <x:c r="I121" s="123"/>
      <x:c r="J121" s="123"/>
      <x:c r="K121" s="123"/>
      <x:c r="L121" s="123"/>
      <x:c r="M121" s="123"/>
      <x:c r="N121" s="123"/>
      <x:c r="O121" s="123"/>
      <x:c r="P121" s="123"/>
      <x:c r="Q121" s="125"/>
      <x:c r="R121" s="133" t="str">
        <x:f>IF(A121="","",(COUNTIF(D121:L121,"Complete")+COUNTIF(D121:L121,"Approved alternative"))/'Settings'!$B$7)</x:f>
      </x:c>
      <x:c r="S121" s="15" t="str">
        <x:f>IF(A121="","",IF(AND(D121&lt;&gt;"Complete",D121&lt;&gt;"Approved alternative"),"01 — Application review",IF(AND(E121&lt;&gt;"Complete",E121&lt;&gt;"Approved alternative"),"02 — Dues / waiver",IF(AND(F121&lt;&gt;"Complete",F121&lt;&gt;"Approved alternative"),"03 — Covenant / anti-hazing",IF(AND(G121&lt;&gt;"Complete",G121&lt;&gt;"Approved alternative"),"04 — Privacy / consent choices",IF(AND(H121&lt;&gt;"Complete",H121&lt;&gt;"Approved alternative"),"05 — Orientation",IF(AND(I121&lt;&gt;"Complete",I121&lt;&gt;"Approved alternative"),"06 — Beauty in Christ",IF(AND(J121&lt;&gt;"Complete",J121&lt;&gt;"Approved alternative"),"07 — Sisterhood / leadership / service",IF(AND(K121&lt;&gt;"Complete",K121&lt;&gt;"Approved alternative"),"08 — P31 Week",IF(L121&lt;&gt;"Complete","09 — National activation","COMPLETE"))))))))))</x:f>
      </x:c>
      <x:c r="T121" s="96"/>
    </x:row>
    <x:row r="122">
      <x:c r="A122" s="122"/>
      <x:c r="B122" s="123"/>
      <x:c r="C122" s="123"/>
      <x:c r="D122" s="123"/>
      <x:c r="E122" s="123"/>
      <x:c r="F122" s="123"/>
      <x:c r="G122" s="123"/>
      <x:c r="H122" s="123"/>
      <x:c r="I122" s="123"/>
      <x:c r="J122" s="123"/>
      <x:c r="K122" s="123"/>
      <x:c r="L122" s="123"/>
      <x:c r="M122" s="123"/>
      <x:c r="N122" s="123"/>
      <x:c r="O122" s="123"/>
      <x:c r="P122" s="123"/>
      <x:c r="Q122" s="125"/>
      <x:c r="R122" s="133" t="str">
        <x:f>IF(A122="","",(COUNTIF(D122:L122,"Complete")+COUNTIF(D122:L122,"Approved alternative"))/'Settings'!$B$7)</x:f>
      </x:c>
      <x:c r="S122" s="15" t="str">
        <x:f>IF(A122="","",IF(AND(D122&lt;&gt;"Complete",D122&lt;&gt;"Approved alternative"),"01 — Application review",IF(AND(E122&lt;&gt;"Complete",E122&lt;&gt;"Approved alternative"),"02 — Dues / waiver",IF(AND(F122&lt;&gt;"Complete",F122&lt;&gt;"Approved alternative"),"03 — Covenant / anti-hazing",IF(AND(G122&lt;&gt;"Complete",G122&lt;&gt;"Approved alternative"),"04 — Privacy / consent choices",IF(AND(H122&lt;&gt;"Complete",H122&lt;&gt;"Approved alternative"),"05 — Orientation",IF(AND(I122&lt;&gt;"Complete",I122&lt;&gt;"Approved alternative"),"06 — Beauty in Christ",IF(AND(J122&lt;&gt;"Complete",J122&lt;&gt;"Approved alternative"),"07 — Sisterhood / leadership / service",IF(AND(K122&lt;&gt;"Complete",K122&lt;&gt;"Approved alternative"),"08 — P31 Week",IF(L122&lt;&gt;"Complete","09 — National activation","COMPLETE"))))))))))</x:f>
      </x:c>
      <x:c r="T122" s="96"/>
    </x:row>
    <x:row r="123">
      <x:c r="A123" s="122"/>
      <x:c r="B123" s="123"/>
      <x:c r="C123" s="123"/>
      <x:c r="D123" s="123"/>
      <x:c r="E123" s="123"/>
      <x:c r="F123" s="123"/>
      <x:c r="G123" s="123"/>
      <x:c r="H123" s="123"/>
      <x:c r="I123" s="123"/>
      <x:c r="J123" s="123"/>
      <x:c r="K123" s="123"/>
      <x:c r="L123" s="123"/>
      <x:c r="M123" s="123"/>
      <x:c r="N123" s="123"/>
      <x:c r="O123" s="123"/>
      <x:c r="P123" s="123"/>
      <x:c r="Q123" s="125"/>
      <x:c r="R123" s="133" t="str">
        <x:f>IF(A123="","",(COUNTIF(D123:L123,"Complete")+COUNTIF(D123:L123,"Approved alternative"))/'Settings'!$B$7)</x:f>
      </x:c>
      <x:c r="S123" s="15" t="str">
        <x:f>IF(A123="","",IF(AND(D123&lt;&gt;"Complete",D123&lt;&gt;"Approved alternative"),"01 — Application review",IF(AND(E123&lt;&gt;"Complete",E123&lt;&gt;"Approved alternative"),"02 — Dues / waiver",IF(AND(F123&lt;&gt;"Complete",F123&lt;&gt;"Approved alternative"),"03 — Covenant / anti-hazing",IF(AND(G123&lt;&gt;"Complete",G123&lt;&gt;"Approved alternative"),"04 — Privacy / consent choices",IF(AND(H123&lt;&gt;"Complete",H123&lt;&gt;"Approved alternative"),"05 — Orientation",IF(AND(I123&lt;&gt;"Complete",I123&lt;&gt;"Approved alternative"),"06 — Beauty in Christ",IF(AND(J123&lt;&gt;"Complete",J123&lt;&gt;"Approved alternative"),"07 — Sisterhood / leadership / service",IF(AND(K123&lt;&gt;"Complete",K123&lt;&gt;"Approved alternative"),"08 — P31 Week",IF(L123&lt;&gt;"Complete","09 — National activation","COMPLETE"))))))))))</x:f>
      </x:c>
      <x:c r="T123" s="96"/>
    </x:row>
    <x:row r="124">
      <x:c r="A124" s="122"/>
      <x:c r="B124" s="123"/>
      <x:c r="C124" s="123"/>
      <x:c r="D124" s="123"/>
      <x:c r="E124" s="123"/>
      <x:c r="F124" s="123"/>
      <x:c r="G124" s="123"/>
      <x:c r="H124" s="123"/>
      <x:c r="I124" s="123"/>
      <x:c r="J124" s="123"/>
      <x:c r="K124" s="123"/>
      <x:c r="L124" s="123"/>
      <x:c r="M124" s="123"/>
      <x:c r="N124" s="123"/>
      <x:c r="O124" s="123"/>
      <x:c r="P124" s="123"/>
      <x:c r="Q124" s="125"/>
      <x:c r="R124" s="133" t="str">
        <x:f>IF(A124="","",(COUNTIF(D124:L124,"Complete")+COUNTIF(D124:L124,"Approved alternative"))/'Settings'!$B$7)</x:f>
      </x:c>
      <x:c r="S124" s="15" t="str">
        <x:f>IF(A124="","",IF(AND(D124&lt;&gt;"Complete",D124&lt;&gt;"Approved alternative"),"01 — Application review",IF(AND(E124&lt;&gt;"Complete",E124&lt;&gt;"Approved alternative"),"02 — Dues / waiver",IF(AND(F124&lt;&gt;"Complete",F124&lt;&gt;"Approved alternative"),"03 — Covenant / anti-hazing",IF(AND(G124&lt;&gt;"Complete",G124&lt;&gt;"Approved alternative"),"04 — Privacy / consent choices",IF(AND(H124&lt;&gt;"Complete",H124&lt;&gt;"Approved alternative"),"05 — Orientation",IF(AND(I124&lt;&gt;"Complete",I124&lt;&gt;"Approved alternative"),"06 — Beauty in Christ",IF(AND(J124&lt;&gt;"Complete",J124&lt;&gt;"Approved alternative"),"07 — Sisterhood / leadership / service",IF(AND(K124&lt;&gt;"Complete",K124&lt;&gt;"Approved alternative"),"08 — P31 Week",IF(L124&lt;&gt;"Complete","09 — National activation","COMPLETE"))))))))))</x:f>
      </x:c>
      <x:c r="T124" s="96"/>
    </x:row>
    <x:row r="125">
      <x:c r="A125" s="122"/>
      <x:c r="B125" s="123"/>
      <x:c r="C125" s="123"/>
      <x:c r="D125" s="123"/>
      <x:c r="E125" s="123"/>
      <x:c r="F125" s="123"/>
      <x:c r="G125" s="123"/>
      <x:c r="H125" s="123"/>
      <x:c r="I125" s="123"/>
      <x:c r="J125" s="123"/>
      <x:c r="K125" s="123"/>
      <x:c r="L125" s="123"/>
      <x:c r="M125" s="123"/>
      <x:c r="N125" s="123"/>
      <x:c r="O125" s="123"/>
      <x:c r="P125" s="123"/>
      <x:c r="Q125" s="125"/>
      <x:c r="R125" s="133" t="str">
        <x:f>IF(A125="","",(COUNTIF(D125:L125,"Complete")+COUNTIF(D125:L125,"Approved alternative"))/'Settings'!$B$7)</x:f>
      </x:c>
      <x:c r="S125" s="15" t="str">
        <x:f>IF(A125="","",IF(AND(D125&lt;&gt;"Complete",D125&lt;&gt;"Approved alternative"),"01 — Application review",IF(AND(E125&lt;&gt;"Complete",E125&lt;&gt;"Approved alternative"),"02 — Dues / waiver",IF(AND(F125&lt;&gt;"Complete",F125&lt;&gt;"Approved alternative"),"03 — Covenant / anti-hazing",IF(AND(G125&lt;&gt;"Complete",G125&lt;&gt;"Approved alternative"),"04 — Privacy / consent choices",IF(AND(H125&lt;&gt;"Complete",H125&lt;&gt;"Approved alternative"),"05 — Orientation",IF(AND(I125&lt;&gt;"Complete",I125&lt;&gt;"Approved alternative"),"06 — Beauty in Christ",IF(AND(J125&lt;&gt;"Complete",J125&lt;&gt;"Approved alternative"),"07 — Sisterhood / leadership / service",IF(AND(K125&lt;&gt;"Complete",K125&lt;&gt;"Approved alternative"),"08 — P31 Week",IF(L125&lt;&gt;"Complete","09 — National activation","COMPLETE"))))))))))</x:f>
      </x:c>
      <x:c r="T125" s="96"/>
    </x:row>
    <x:row r="126">
      <x:c r="A126" s="122"/>
      <x:c r="B126" s="123"/>
      <x:c r="C126" s="123"/>
      <x:c r="D126" s="123"/>
      <x:c r="E126" s="123"/>
      <x:c r="F126" s="123"/>
      <x:c r="G126" s="123"/>
      <x:c r="H126" s="123"/>
      <x:c r="I126" s="123"/>
      <x:c r="J126" s="123"/>
      <x:c r="K126" s="123"/>
      <x:c r="L126" s="123"/>
      <x:c r="M126" s="123"/>
      <x:c r="N126" s="123"/>
      <x:c r="O126" s="123"/>
      <x:c r="P126" s="123"/>
      <x:c r="Q126" s="125"/>
      <x:c r="R126" s="133" t="str">
        <x:f>IF(A126="","",(COUNTIF(D126:L126,"Complete")+COUNTIF(D126:L126,"Approved alternative"))/'Settings'!$B$7)</x:f>
      </x:c>
      <x:c r="S126" s="15" t="str">
        <x:f>IF(A126="","",IF(AND(D126&lt;&gt;"Complete",D126&lt;&gt;"Approved alternative"),"01 — Application review",IF(AND(E126&lt;&gt;"Complete",E126&lt;&gt;"Approved alternative"),"02 — Dues / waiver",IF(AND(F126&lt;&gt;"Complete",F126&lt;&gt;"Approved alternative"),"03 — Covenant / anti-hazing",IF(AND(G126&lt;&gt;"Complete",G126&lt;&gt;"Approved alternative"),"04 — Privacy / consent choices",IF(AND(H126&lt;&gt;"Complete",H126&lt;&gt;"Approved alternative"),"05 — Orientation",IF(AND(I126&lt;&gt;"Complete",I126&lt;&gt;"Approved alternative"),"06 — Beauty in Christ",IF(AND(J126&lt;&gt;"Complete",J126&lt;&gt;"Approved alternative"),"07 — Sisterhood / leadership / service",IF(AND(K126&lt;&gt;"Complete",K126&lt;&gt;"Approved alternative"),"08 — P31 Week",IF(L126&lt;&gt;"Complete","09 — National activation","COMPLETE"))))))))))</x:f>
      </x:c>
      <x:c r="T126" s="96"/>
    </x:row>
    <x:row r="127">
      <x:c r="A127" s="122"/>
      <x:c r="B127" s="123"/>
      <x:c r="C127" s="123"/>
      <x:c r="D127" s="123"/>
      <x:c r="E127" s="123"/>
      <x:c r="F127" s="123"/>
      <x:c r="G127" s="123"/>
      <x:c r="H127" s="123"/>
      <x:c r="I127" s="123"/>
      <x:c r="J127" s="123"/>
      <x:c r="K127" s="123"/>
      <x:c r="L127" s="123"/>
      <x:c r="M127" s="123"/>
      <x:c r="N127" s="123"/>
      <x:c r="O127" s="123"/>
      <x:c r="P127" s="123"/>
      <x:c r="Q127" s="125"/>
      <x:c r="R127" s="133" t="str">
        <x:f>IF(A127="","",(COUNTIF(D127:L127,"Complete")+COUNTIF(D127:L127,"Approved alternative"))/'Settings'!$B$7)</x:f>
      </x:c>
      <x:c r="S127" s="15" t="str">
        <x:f>IF(A127="","",IF(AND(D127&lt;&gt;"Complete",D127&lt;&gt;"Approved alternative"),"01 — Application review",IF(AND(E127&lt;&gt;"Complete",E127&lt;&gt;"Approved alternative"),"02 — Dues / waiver",IF(AND(F127&lt;&gt;"Complete",F127&lt;&gt;"Approved alternative"),"03 — Covenant / anti-hazing",IF(AND(G127&lt;&gt;"Complete",G127&lt;&gt;"Approved alternative"),"04 — Privacy / consent choices",IF(AND(H127&lt;&gt;"Complete",H127&lt;&gt;"Approved alternative"),"05 — Orientation",IF(AND(I127&lt;&gt;"Complete",I127&lt;&gt;"Approved alternative"),"06 — Beauty in Christ",IF(AND(J127&lt;&gt;"Complete",J127&lt;&gt;"Approved alternative"),"07 — Sisterhood / leadership / service",IF(AND(K127&lt;&gt;"Complete",K127&lt;&gt;"Approved alternative"),"08 — P31 Week",IF(L127&lt;&gt;"Complete","09 — National activation","COMPLETE"))))))))))</x:f>
      </x:c>
      <x:c r="T127" s="96"/>
    </x:row>
    <x:row r="128">
      <x:c r="A128" s="122"/>
      <x:c r="B128" s="123"/>
      <x:c r="C128" s="123"/>
      <x:c r="D128" s="123"/>
      <x:c r="E128" s="123"/>
      <x:c r="F128" s="123"/>
      <x:c r="G128" s="123"/>
      <x:c r="H128" s="123"/>
      <x:c r="I128" s="123"/>
      <x:c r="J128" s="123"/>
      <x:c r="K128" s="123"/>
      <x:c r="L128" s="123"/>
      <x:c r="M128" s="123"/>
      <x:c r="N128" s="123"/>
      <x:c r="O128" s="123"/>
      <x:c r="P128" s="123"/>
      <x:c r="Q128" s="125"/>
      <x:c r="R128" s="133" t="str">
        <x:f>IF(A128="","",(COUNTIF(D128:L128,"Complete")+COUNTIF(D128:L128,"Approved alternative"))/'Settings'!$B$7)</x:f>
      </x:c>
      <x:c r="S128" s="15" t="str">
        <x:f>IF(A128="","",IF(AND(D128&lt;&gt;"Complete",D128&lt;&gt;"Approved alternative"),"01 — Application review",IF(AND(E128&lt;&gt;"Complete",E128&lt;&gt;"Approved alternative"),"02 — Dues / waiver",IF(AND(F128&lt;&gt;"Complete",F128&lt;&gt;"Approved alternative"),"03 — Covenant / anti-hazing",IF(AND(G128&lt;&gt;"Complete",G128&lt;&gt;"Approved alternative"),"04 — Privacy / consent choices",IF(AND(H128&lt;&gt;"Complete",H128&lt;&gt;"Approved alternative"),"05 — Orientation",IF(AND(I128&lt;&gt;"Complete",I128&lt;&gt;"Approved alternative"),"06 — Beauty in Christ",IF(AND(J128&lt;&gt;"Complete",J128&lt;&gt;"Approved alternative"),"07 — Sisterhood / leadership / service",IF(AND(K128&lt;&gt;"Complete",K128&lt;&gt;"Approved alternative"),"08 — P31 Week",IF(L128&lt;&gt;"Complete","09 — National activation","COMPLETE"))))))))))</x:f>
      </x:c>
      <x:c r="T128" s="96"/>
    </x:row>
    <x:row r="129">
      <x:c r="A129" s="122"/>
      <x:c r="B129" s="123"/>
      <x:c r="C129" s="123"/>
      <x:c r="D129" s="123"/>
      <x:c r="E129" s="123"/>
      <x:c r="F129" s="123"/>
      <x:c r="G129" s="123"/>
      <x:c r="H129" s="123"/>
      <x:c r="I129" s="123"/>
      <x:c r="J129" s="123"/>
      <x:c r="K129" s="123"/>
      <x:c r="L129" s="123"/>
      <x:c r="M129" s="123"/>
      <x:c r="N129" s="123"/>
      <x:c r="O129" s="123"/>
      <x:c r="P129" s="123"/>
      <x:c r="Q129" s="125"/>
      <x:c r="R129" s="133" t="str">
        <x:f>IF(A129="","",(COUNTIF(D129:L129,"Complete")+COUNTIF(D129:L129,"Approved alternative"))/'Settings'!$B$7)</x:f>
      </x:c>
      <x:c r="S129" s="15" t="str">
        <x:f>IF(A129="","",IF(AND(D129&lt;&gt;"Complete",D129&lt;&gt;"Approved alternative"),"01 — Application review",IF(AND(E129&lt;&gt;"Complete",E129&lt;&gt;"Approved alternative"),"02 — Dues / waiver",IF(AND(F129&lt;&gt;"Complete",F129&lt;&gt;"Approved alternative"),"03 — Covenant / anti-hazing",IF(AND(G129&lt;&gt;"Complete",G129&lt;&gt;"Approved alternative"),"04 — Privacy / consent choices",IF(AND(H129&lt;&gt;"Complete",H129&lt;&gt;"Approved alternative"),"05 — Orientation",IF(AND(I129&lt;&gt;"Complete",I129&lt;&gt;"Approved alternative"),"06 — Beauty in Christ",IF(AND(J129&lt;&gt;"Complete",J129&lt;&gt;"Approved alternative"),"07 — Sisterhood / leadership / service",IF(AND(K129&lt;&gt;"Complete",K129&lt;&gt;"Approved alternative"),"08 — P31 Week",IF(L129&lt;&gt;"Complete","09 — National activation","COMPLETE"))))))))))</x:f>
      </x:c>
      <x:c r="T129" s="96"/>
    </x:row>
    <x:row r="130">
      <x:c r="A130" s="122"/>
      <x:c r="B130" s="123"/>
      <x:c r="C130" s="123"/>
      <x:c r="D130" s="123"/>
      <x:c r="E130" s="123"/>
      <x:c r="F130" s="123"/>
      <x:c r="G130" s="123"/>
      <x:c r="H130" s="123"/>
      <x:c r="I130" s="123"/>
      <x:c r="J130" s="123"/>
      <x:c r="K130" s="123"/>
      <x:c r="L130" s="123"/>
      <x:c r="M130" s="123"/>
      <x:c r="N130" s="123"/>
      <x:c r="O130" s="123"/>
      <x:c r="P130" s="123"/>
      <x:c r="Q130" s="125"/>
      <x:c r="R130" s="133" t="str">
        <x:f>IF(A130="","",(COUNTIF(D130:L130,"Complete")+COUNTIF(D130:L130,"Approved alternative"))/'Settings'!$B$7)</x:f>
      </x:c>
      <x:c r="S130" s="15" t="str">
        <x:f>IF(A130="","",IF(AND(D130&lt;&gt;"Complete",D130&lt;&gt;"Approved alternative"),"01 — Application review",IF(AND(E130&lt;&gt;"Complete",E130&lt;&gt;"Approved alternative"),"02 — Dues / waiver",IF(AND(F130&lt;&gt;"Complete",F130&lt;&gt;"Approved alternative"),"03 — Covenant / anti-hazing",IF(AND(G130&lt;&gt;"Complete",G130&lt;&gt;"Approved alternative"),"04 — Privacy / consent choices",IF(AND(H130&lt;&gt;"Complete",H130&lt;&gt;"Approved alternative"),"05 — Orientation",IF(AND(I130&lt;&gt;"Complete",I130&lt;&gt;"Approved alternative"),"06 — Beauty in Christ",IF(AND(J130&lt;&gt;"Complete",J130&lt;&gt;"Approved alternative"),"07 — Sisterhood / leadership / service",IF(AND(K130&lt;&gt;"Complete",K130&lt;&gt;"Approved alternative"),"08 — P31 Week",IF(L130&lt;&gt;"Complete","09 — National activation","COMPLETE"))))))))))</x:f>
      </x:c>
      <x:c r="T130" s="96"/>
    </x:row>
    <x:row r="131">
      <x:c r="A131" s="122"/>
      <x:c r="B131" s="123"/>
      <x:c r="C131" s="123"/>
      <x:c r="D131" s="123"/>
      <x:c r="E131" s="123"/>
      <x:c r="F131" s="123"/>
      <x:c r="G131" s="123"/>
      <x:c r="H131" s="123"/>
      <x:c r="I131" s="123"/>
      <x:c r="J131" s="123"/>
      <x:c r="K131" s="123"/>
      <x:c r="L131" s="123"/>
      <x:c r="M131" s="123"/>
      <x:c r="N131" s="123"/>
      <x:c r="O131" s="123"/>
      <x:c r="P131" s="123"/>
      <x:c r="Q131" s="125"/>
      <x:c r="R131" s="133" t="str">
        <x:f>IF(A131="","",(COUNTIF(D131:L131,"Complete")+COUNTIF(D131:L131,"Approved alternative"))/'Settings'!$B$7)</x:f>
      </x:c>
      <x:c r="S131" s="15" t="str">
        <x:f>IF(A131="","",IF(AND(D131&lt;&gt;"Complete",D131&lt;&gt;"Approved alternative"),"01 — Application review",IF(AND(E131&lt;&gt;"Complete",E131&lt;&gt;"Approved alternative"),"02 — Dues / waiver",IF(AND(F131&lt;&gt;"Complete",F131&lt;&gt;"Approved alternative"),"03 — Covenant / anti-hazing",IF(AND(G131&lt;&gt;"Complete",G131&lt;&gt;"Approved alternative"),"04 — Privacy / consent choices",IF(AND(H131&lt;&gt;"Complete",H131&lt;&gt;"Approved alternative"),"05 — Orientation",IF(AND(I131&lt;&gt;"Complete",I131&lt;&gt;"Approved alternative"),"06 — Beauty in Christ",IF(AND(J131&lt;&gt;"Complete",J131&lt;&gt;"Approved alternative"),"07 — Sisterhood / leadership / service",IF(AND(K131&lt;&gt;"Complete",K131&lt;&gt;"Approved alternative"),"08 — P31 Week",IF(L131&lt;&gt;"Complete","09 — National activation","COMPLETE"))))))))))</x:f>
      </x:c>
      <x:c r="T131" s="96"/>
    </x:row>
    <x:row r="132">
      <x:c r="A132" s="122"/>
      <x:c r="B132" s="123"/>
      <x:c r="C132" s="123"/>
      <x:c r="D132" s="123"/>
      <x:c r="E132" s="123"/>
      <x:c r="F132" s="123"/>
      <x:c r="G132" s="123"/>
      <x:c r="H132" s="123"/>
      <x:c r="I132" s="123"/>
      <x:c r="J132" s="123"/>
      <x:c r="K132" s="123"/>
      <x:c r="L132" s="123"/>
      <x:c r="M132" s="123"/>
      <x:c r="N132" s="123"/>
      <x:c r="O132" s="123"/>
      <x:c r="P132" s="123"/>
      <x:c r="Q132" s="125"/>
      <x:c r="R132" s="133" t="str">
        <x:f>IF(A132="","",(COUNTIF(D132:L132,"Complete")+COUNTIF(D132:L132,"Approved alternative"))/'Settings'!$B$7)</x:f>
      </x:c>
      <x:c r="S132" s="15" t="str">
        <x:f>IF(A132="","",IF(AND(D132&lt;&gt;"Complete",D132&lt;&gt;"Approved alternative"),"01 — Application review",IF(AND(E132&lt;&gt;"Complete",E132&lt;&gt;"Approved alternative"),"02 — Dues / waiver",IF(AND(F132&lt;&gt;"Complete",F132&lt;&gt;"Approved alternative"),"03 — Covenant / anti-hazing",IF(AND(G132&lt;&gt;"Complete",G132&lt;&gt;"Approved alternative"),"04 — Privacy / consent choices",IF(AND(H132&lt;&gt;"Complete",H132&lt;&gt;"Approved alternative"),"05 — Orientation",IF(AND(I132&lt;&gt;"Complete",I132&lt;&gt;"Approved alternative"),"06 — Beauty in Christ",IF(AND(J132&lt;&gt;"Complete",J132&lt;&gt;"Approved alternative"),"07 — Sisterhood / leadership / service",IF(AND(K132&lt;&gt;"Complete",K132&lt;&gt;"Approved alternative"),"08 — P31 Week",IF(L132&lt;&gt;"Complete","09 — National activation","COMPLETE"))))))))))</x:f>
      </x:c>
      <x:c r="T132" s="96"/>
    </x:row>
    <x:row r="133">
      <x:c r="A133" s="122"/>
      <x:c r="B133" s="123"/>
      <x:c r="C133" s="123"/>
      <x:c r="D133" s="123"/>
      <x:c r="E133" s="123"/>
      <x:c r="F133" s="123"/>
      <x:c r="G133" s="123"/>
      <x:c r="H133" s="123"/>
      <x:c r="I133" s="123"/>
      <x:c r="J133" s="123"/>
      <x:c r="K133" s="123"/>
      <x:c r="L133" s="123"/>
      <x:c r="M133" s="123"/>
      <x:c r="N133" s="123"/>
      <x:c r="O133" s="123"/>
      <x:c r="P133" s="123"/>
      <x:c r="Q133" s="125"/>
      <x:c r="R133" s="133" t="str">
        <x:f>IF(A133="","",(COUNTIF(D133:L133,"Complete")+COUNTIF(D133:L133,"Approved alternative"))/'Settings'!$B$7)</x:f>
      </x:c>
      <x:c r="S133" s="15" t="str">
        <x:f>IF(A133="","",IF(AND(D133&lt;&gt;"Complete",D133&lt;&gt;"Approved alternative"),"01 — Application review",IF(AND(E133&lt;&gt;"Complete",E133&lt;&gt;"Approved alternative"),"02 — Dues / waiver",IF(AND(F133&lt;&gt;"Complete",F133&lt;&gt;"Approved alternative"),"03 — Covenant / anti-hazing",IF(AND(G133&lt;&gt;"Complete",G133&lt;&gt;"Approved alternative"),"04 — Privacy / consent choices",IF(AND(H133&lt;&gt;"Complete",H133&lt;&gt;"Approved alternative"),"05 — Orientation",IF(AND(I133&lt;&gt;"Complete",I133&lt;&gt;"Approved alternative"),"06 — Beauty in Christ",IF(AND(J133&lt;&gt;"Complete",J133&lt;&gt;"Approved alternative"),"07 — Sisterhood / leadership / service",IF(AND(K133&lt;&gt;"Complete",K133&lt;&gt;"Approved alternative"),"08 — P31 Week",IF(L133&lt;&gt;"Complete","09 — National activation","COMPLETE"))))))))))</x:f>
      </x:c>
      <x:c r="T133" s="96"/>
    </x:row>
    <x:row r="134">
      <x:c r="A134" s="122"/>
      <x:c r="B134" s="123"/>
      <x:c r="C134" s="123"/>
      <x:c r="D134" s="123"/>
      <x:c r="E134" s="123"/>
      <x:c r="F134" s="123"/>
      <x:c r="G134" s="123"/>
      <x:c r="H134" s="123"/>
      <x:c r="I134" s="123"/>
      <x:c r="J134" s="123"/>
      <x:c r="K134" s="123"/>
      <x:c r="L134" s="123"/>
      <x:c r="M134" s="123"/>
      <x:c r="N134" s="123"/>
      <x:c r="O134" s="123"/>
      <x:c r="P134" s="123"/>
      <x:c r="Q134" s="125"/>
      <x:c r="R134" s="133" t="str">
        <x:f>IF(A134="","",(COUNTIF(D134:L134,"Complete")+COUNTIF(D134:L134,"Approved alternative"))/'Settings'!$B$7)</x:f>
      </x:c>
      <x:c r="S134" s="15" t="str">
        <x:f>IF(A134="","",IF(AND(D134&lt;&gt;"Complete",D134&lt;&gt;"Approved alternative"),"01 — Application review",IF(AND(E134&lt;&gt;"Complete",E134&lt;&gt;"Approved alternative"),"02 — Dues / waiver",IF(AND(F134&lt;&gt;"Complete",F134&lt;&gt;"Approved alternative"),"03 — Covenant / anti-hazing",IF(AND(G134&lt;&gt;"Complete",G134&lt;&gt;"Approved alternative"),"04 — Privacy / consent choices",IF(AND(H134&lt;&gt;"Complete",H134&lt;&gt;"Approved alternative"),"05 — Orientation",IF(AND(I134&lt;&gt;"Complete",I134&lt;&gt;"Approved alternative"),"06 — Beauty in Christ",IF(AND(J134&lt;&gt;"Complete",J134&lt;&gt;"Approved alternative"),"07 — Sisterhood / leadership / service",IF(AND(K134&lt;&gt;"Complete",K134&lt;&gt;"Approved alternative"),"08 — P31 Week",IF(L134&lt;&gt;"Complete","09 — National activation","COMPLETE"))))))))))</x:f>
      </x:c>
      <x:c r="T134" s="96"/>
    </x:row>
    <x:row r="135">
      <x:c r="A135" s="122"/>
      <x:c r="B135" s="123"/>
      <x:c r="C135" s="123"/>
      <x:c r="D135" s="123"/>
      <x:c r="E135" s="123"/>
      <x:c r="F135" s="123"/>
      <x:c r="G135" s="123"/>
      <x:c r="H135" s="123"/>
      <x:c r="I135" s="123"/>
      <x:c r="J135" s="123"/>
      <x:c r="K135" s="123"/>
      <x:c r="L135" s="123"/>
      <x:c r="M135" s="123"/>
      <x:c r="N135" s="123"/>
      <x:c r="O135" s="123"/>
      <x:c r="P135" s="123"/>
      <x:c r="Q135" s="125"/>
      <x:c r="R135" s="133" t="str">
        <x:f>IF(A135="","",(COUNTIF(D135:L135,"Complete")+COUNTIF(D135:L135,"Approved alternative"))/'Settings'!$B$7)</x:f>
      </x:c>
      <x:c r="S135" s="15" t="str">
        <x:f>IF(A135="","",IF(AND(D135&lt;&gt;"Complete",D135&lt;&gt;"Approved alternative"),"01 — Application review",IF(AND(E135&lt;&gt;"Complete",E135&lt;&gt;"Approved alternative"),"02 — Dues / waiver",IF(AND(F135&lt;&gt;"Complete",F135&lt;&gt;"Approved alternative"),"03 — Covenant / anti-hazing",IF(AND(G135&lt;&gt;"Complete",G135&lt;&gt;"Approved alternative"),"04 — Privacy / consent choices",IF(AND(H135&lt;&gt;"Complete",H135&lt;&gt;"Approved alternative"),"05 — Orientation",IF(AND(I135&lt;&gt;"Complete",I135&lt;&gt;"Approved alternative"),"06 — Beauty in Christ",IF(AND(J135&lt;&gt;"Complete",J135&lt;&gt;"Approved alternative"),"07 — Sisterhood / leadership / service",IF(AND(K135&lt;&gt;"Complete",K135&lt;&gt;"Approved alternative"),"08 — P31 Week",IF(L135&lt;&gt;"Complete","09 — National activation","COMPLETE"))))))))))</x:f>
      </x:c>
      <x:c r="T135" s="96"/>
    </x:row>
    <x:row r="136">
      <x:c r="A136" s="122"/>
      <x:c r="B136" s="123"/>
      <x:c r="C136" s="123"/>
      <x:c r="D136" s="123"/>
      <x:c r="E136" s="123"/>
      <x:c r="F136" s="123"/>
      <x:c r="G136" s="123"/>
      <x:c r="H136" s="123"/>
      <x:c r="I136" s="123"/>
      <x:c r="J136" s="123"/>
      <x:c r="K136" s="123"/>
      <x:c r="L136" s="123"/>
      <x:c r="M136" s="123"/>
      <x:c r="N136" s="123"/>
      <x:c r="O136" s="123"/>
      <x:c r="P136" s="123"/>
      <x:c r="Q136" s="125"/>
      <x:c r="R136" s="133" t="str">
        <x:f>IF(A136="","",(COUNTIF(D136:L136,"Complete")+COUNTIF(D136:L136,"Approved alternative"))/'Settings'!$B$7)</x:f>
      </x:c>
      <x:c r="S136" s="15" t="str">
        <x:f>IF(A136="","",IF(AND(D136&lt;&gt;"Complete",D136&lt;&gt;"Approved alternative"),"01 — Application review",IF(AND(E136&lt;&gt;"Complete",E136&lt;&gt;"Approved alternative"),"02 — Dues / waiver",IF(AND(F136&lt;&gt;"Complete",F136&lt;&gt;"Approved alternative"),"03 — Covenant / anti-hazing",IF(AND(G136&lt;&gt;"Complete",G136&lt;&gt;"Approved alternative"),"04 — Privacy / consent choices",IF(AND(H136&lt;&gt;"Complete",H136&lt;&gt;"Approved alternative"),"05 — Orientation",IF(AND(I136&lt;&gt;"Complete",I136&lt;&gt;"Approved alternative"),"06 — Beauty in Christ",IF(AND(J136&lt;&gt;"Complete",J136&lt;&gt;"Approved alternative"),"07 — Sisterhood / leadership / service",IF(AND(K136&lt;&gt;"Complete",K136&lt;&gt;"Approved alternative"),"08 — P31 Week",IF(L136&lt;&gt;"Complete","09 — National activation","COMPLETE"))))))))))</x:f>
      </x:c>
      <x:c r="T136" s="96"/>
    </x:row>
    <x:row r="137">
      <x:c r="A137" s="122"/>
      <x:c r="B137" s="123"/>
      <x:c r="C137" s="123"/>
      <x:c r="D137" s="123"/>
      <x:c r="E137" s="123"/>
      <x:c r="F137" s="123"/>
      <x:c r="G137" s="123"/>
      <x:c r="H137" s="123"/>
      <x:c r="I137" s="123"/>
      <x:c r="J137" s="123"/>
      <x:c r="K137" s="123"/>
      <x:c r="L137" s="123"/>
      <x:c r="M137" s="123"/>
      <x:c r="N137" s="123"/>
      <x:c r="O137" s="123"/>
      <x:c r="P137" s="123"/>
      <x:c r="Q137" s="125"/>
      <x:c r="R137" s="133" t="str">
        <x:f>IF(A137="","",(COUNTIF(D137:L137,"Complete")+COUNTIF(D137:L137,"Approved alternative"))/'Settings'!$B$7)</x:f>
      </x:c>
      <x:c r="S137" s="15" t="str">
        <x:f>IF(A137="","",IF(AND(D137&lt;&gt;"Complete",D137&lt;&gt;"Approved alternative"),"01 — Application review",IF(AND(E137&lt;&gt;"Complete",E137&lt;&gt;"Approved alternative"),"02 — Dues / waiver",IF(AND(F137&lt;&gt;"Complete",F137&lt;&gt;"Approved alternative"),"03 — Covenant / anti-hazing",IF(AND(G137&lt;&gt;"Complete",G137&lt;&gt;"Approved alternative"),"04 — Privacy / consent choices",IF(AND(H137&lt;&gt;"Complete",H137&lt;&gt;"Approved alternative"),"05 — Orientation",IF(AND(I137&lt;&gt;"Complete",I137&lt;&gt;"Approved alternative"),"06 — Beauty in Christ",IF(AND(J137&lt;&gt;"Complete",J137&lt;&gt;"Approved alternative"),"07 — Sisterhood / leadership / service",IF(AND(K137&lt;&gt;"Complete",K137&lt;&gt;"Approved alternative"),"08 — P31 Week",IF(L137&lt;&gt;"Complete","09 — National activation","COMPLETE"))))))))))</x:f>
      </x:c>
      <x:c r="T137" s="96"/>
    </x:row>
    <x:row r="138">
      <x:c r="A138" s="122"/>
      <x:c r="B138" s="123"/>
      <x:c r="C138" s="123"/>
      <x:c r="D138" s="123"/>
      <x:c r="E138" s="123"/>
      <x:c r="F138" s="123"/>
      <x:c r="G138" s="123"/>
      <x:c r="H138" s="123"/>
      <x:c r="I138" s="123"/>
      <x:c r="J138" s="123"/>
      <x:c r="K138" s="123"/>
      <x:c r="L138" s="123"/>
      <x:c r="M138" s="123"/>
      <x:c r="N138" s="123"/>
      <x:c r="O138" s="123"/>
      <x:c r="P138" s="123"/>
      <x:c r="Q138" s="125"/>
      <x:c r="R138" s="133" t="str">
        <x:f>IF(A138="","",(COUNTIF(D138:L138,"Complete")+COUNTIF(D138:L138,"Approved alternative"))/'Settings'!$B$7)</x:f>
      </x:c>
      <x:c r="S138" s="15" t="str">
        <x:f>IF(A138="","",IF(AND(D138&lt;&gt;"Complete",D138&lt;&gt;"Approved alternative"),"01 — Application review",IF(AND(E138&lt;&gt;"Complete",E138&lt;&gt;"Approved alternative"),"02 — Dues / waiver",IF(AND(F138&lt;&gt;"Complete",F138&lt;&gt;"Approved alternative"),"03 — Covenant / anti-hazing",IF(AND(G138&lt;&gt;"Complete",G138&lt;&gt;"Approved alternative"),"04 — Privacy / consent choices",IF(AND(H138&lt;&gt;"Complete",H138&lt;&gt;"Approved alternative"),"05 — Orientation",IF(AND(I138&lt;&gt;"Complete",I138&lt;&gt;"Approved alternative"),"06 — Beauty in Christ",IF(AND(J138&lt;&gt;"Complete",J138&lt;&gt;"Approved alternative"),"07 — Sisterhood / leadership / service",IF(AND(K138&lt;&gt;"Complete",K138&lt;&gt;"Approved alternative"),"08 — P31 Week",IF(L138&lt;&gt;"Complete","09 — National activation","COMPLETE"))))))))))</x:f>
      </x:c>
      <x:c r="T138" s="96"/>
    </x:row>
    <x:row r="139">
      <x:c r="A139" s="122"/>
      <x:c r="B139" s="123"/>
      <x:c r="C139" s="123"/>
      <x:c r="D139" s="123"/>
      <x:c r="E139" s="123"/>
      <x:c r="F139" s="123"/>
      <x:c r="G139" s="123"/>
      <x:c r="H139" s="123"/>
      <x:c r="I139" s="123"/>
      <x:c r="J139" s="123"/>
      <x:c r="K139" s="123"/>
      <x:c r="L139" s="123"/>
      <x:c r="M139" s="123"/>
      <x:c r="N139" s="123"/>
      <x:c r="O139" s="123"/>
      <x:c r="P139" s="123"/>
      <x:c r="Q139" s="125"/>
      <x:c r="R139" s="133" t="str">
        <x:f>IF(A139="","",(COUNTIF(D139:L139,"Complete")+COUNTIF(D139:L139,"Approved alternative"))/'Settings'!$B$7)</x:f>
      </x:c>
      <x:c r="S139" s="15" t="str">
        <x:f>IF(A139="","",IF(AND(D139&lt;&gt;"Complete",D139&lt;&gt;"Approved alternative"),"01 — Application review",IF(AND(E139&lt;&gt;"Complete",E139&lt;&gt;"Approved alternative"),"02 — Dues / waiver",IF(AND(F139&lt;&gt;"Complete",F139&lt;&gt;"Approved alternative"),"03 — Covenant / anti-hazing",IF(AND(G139&lt;&gt;"Complete",G139&lt;&gt;"Approved alternative"),"04 — Privacy / consent choices",IF(AND(H139&lt;&gt;"Complete",H139&lt;&gt;"Approved alternative"),"05 — Orientation",IF(AND(I139&lt;&gt;"Complete",I139&lt;&gt;"Approved alternative"),"06 — Beauty in Christ",IF(AND(J139&lt;&gt;"Complete",J139&lt;&gt;"Approved alternative"),"07 — Sisterhood / leadership / service",IF(AND(K139&lt;&gt;"Complete",K139&lt;&gt;"Approved alternative"),"08 — P31 Week",IF(L139&lt;&gt;"Complete","09 — National activation","COMPLETE"))))))))))</x:f>
      </x:c>
      <x:c r="T139" s="96"/>
    </x:row>
    <x:row r="140">
      <x:c r="A140" s="122"/>
      <x:c r="B140" s="123"/>
      <x:c r="C140" s="123"/>
      <x:c r="D140" s="123"/>
      <x:c r="E140" s="123"/>
      <x:c r="F140" s="123"/>
      <x:c r="G140" s="123"/>
      <x:c r="H140" s="123"/>
      <x:c r="I140" s="123"/>
      <x:c r="J140" s="123"/>
      <x:c r="K140" s="123"/>
      <x:c r="L140" s="123"/>
      <x:c r="M140" s="123"/>
      <x:c r="N140" s="123"/>
      <x:c r="O140" s="123"/>
      <x:c r="P140" s="123"/>
      <x:c r="Q140" s="125"/>
      <x:c r="R140" s="133" t="str">
        <x:f>IF(A140="","",(COUNTIF(D140:L140,"Complete")+COUNTIF(D140:L140,"Approved alternative"))/'Settings'!$B$7)</x:f>
      </x:c>
      <x:c r="S140" s="15" t="str">
        <x:f>IF(A140="","",IF(AND(D140&lt;&gt;"Complete",D140&lt;&gt;"Approved alternative"),"01 — Application review",IF(AND(E140&lt;&gt;"Complete",E140&lt;&gt;"Approved alternative"),"02 — Dues / waiver",IF(AND(F140&lt;&gt;"Complete",F140&lt;&gt;"Approved alternative"),"03 — Covenant / anti-hazing",IF(AND(G140&lt;&gt;"Complete",G140&lt;&gt;"Approved alternative"),"04 — Privacy / consent choices",IF(AND(H140&lt;&gt;"Complete",H140&lt;&gt;"Approved alternative"),"05 — Orientation",IF(AND(I140&lt;&gt;"Complete",I140&lt;&gt;"Approved alternative"),"06 — Beauty in Christ",IF(AND(J140&lt;&gt;"Complete",J140&lt;&gt;"Approved alternative"),"07 — Sisterhood / leadership / service",IF(AND(K140&lt;&gt;"Complete",K140&lt;&gt;"Approved alternative"),"08 — P31 Week",IF(L140&lt;&gt;"Complete","09 — National activation","COMPLETE"))))))))))</x:f>
      </x:c>
      <x:c r="T140" s="96"/>
    </x:row>
    <x:row r="141">
      <x:c r="A141" s="122"/>
      <x:c r="B141" s="123"/>
      <x:c r="C141" s="123"/>
      <x:c r="D141" s="123"/>
      <x:c r="E141" s="123"/>
      <x:c r="F141" s="123"/>
      <x:c r="G141" s="123"/>
      <x:c r="H141" s="123"/>
      <x:c r="I141" s="123"/>
      <x:c r="J141" s="123"/>
      <x:c r="K141" s="123"/>
      <x:c r="L141" s="123"/>
      <x:c r="M141" s="123"/>
      <x:c r="N141" s="123"/>
      <x:c r="O141" s="123"/>
      <x:c r="P141" s="123"/>
      <x:c r="Q141" s="125"/>
      <x:c r="R141" s="133" t="str">
        <x:f>IF(A141="","",(COUNTIF(D141:L141,"Complete")+COUNTIF(D141:L141,"Approved alternative"))/'Settings'!$B$7)</x:f>
      </x:c>
      <x:c r="S141" s="15" t="str">
        <x:f>IF(A141="","",IF(AND(D141&lt;&gt;"Complete",D141&lt;&gt;"Approved alternative"),"01 — Application review",IF(AND(E141&lt;&gt;"Complete",E141&lt;&gt;"Approved alternative"),"02 — Dues / waiver",IF(AND(F141&lt;&gt;"Complete",F141&lt;&gt;"Approved alternative"),"03 — Covenant / anti-hazing",IF(AND(G141&lt;&gt;"Complete",G141&lt;&gt;"Approved alternative"),"04 — Privacy / consent choices",IF(AND(H141&lt;&gt;"Complete",H141&lt;&gt;"Approved alternative"),"05 — Orientation",IF(AND(I141&lt;&gt;"Complete",I141&lt;&gt;"Approved alternative"),"06 — Beauty in Christ",IF(AND(J141&lt;&gt;"Complete",J141&lt;&gt;"Approved alternative"),"07 — Sisterhood / leadership / service",IF(AND(K141&lt;&gt;"Complete",K141&lt;&gt;"Approved alternative"),"08 — P31 Week",IF(L141&lt;&gt;"Complete","09 — National activation","COMPLETE"))))))))))</x:f>
      </x:c>
      <x:c r="T141" s="96"/>
    </x:row>
    <x:row r="142">
      <x:c r="A142" s="122"/>
      <x:c r="B142" s="123"/>
      <x:c r="C142" s="123"/>
      <x:c r="D142" s="123"/>
      <x:c r="E142" s="123"/>
      <x:c r="F142" s="123"/>
      <x:c r="G142" s="123"/>
      <x:c r="H142" s="123"/>
      <x:c r="I142" s="123"/>
      <x:c r="J142" s="123"/>
      <x:c r="K142" s="123"/>
      <x:c r="L142" s="123"/>
      <x:c r="M142" s="123"/>
      <x:c r="N142" s="123"/>
      <x:c r="O142" s="123"/>
      <x:c r="P142" s="123"/>
      <x:c r="Q142" s="125"/>
      <x:c r="R142" s="133" t="str">
        <x:f>IF(A142="","",(COUNTIF(D142:L142,"Complete")+COUNTIF(D142:L142,"Approved alternative"))/'Settings'!$B$7)</x:f>
      </x:c>
      <x:c r="S142" s="15" t="str">
        <x:f>IF(A142="","",IF(AND(D142&lt;&gt;"Complete",D142&lt;&gt;"Approved alternative"),"01 — Application review",IF(AND(E142&lt;&gt;"Complete",E142&lt;&gt;"Approved alternative"),"02 — Dues / waiver",IF(AND(F142&lt;&gt;"Complete",F142&lt;&gt;"Approved alternative"),"03 — Covenant / anti-hazing",IF(AND(G142&lt;&gt;"Complete",G142&lt;&gt;"Approved alternative"),"04 — Privacy / consent choices",IF(AND(H142&lt;&gt;"Complete",H142&lt;&gt;"Approved alternative"),"05 — Orientation",IF(AND(I142&lt;&gt;"Complete",I142&lt;&gt;"Approved alternative"),"06 — Beauty in Christ",IF(AND(J142&lt;&gt;"Complete",J142&lt;&gt;"Approved alternative"),"07 — Sisterhood / leadership / service",IF(AND(K142&lt;&gt;"Complete",K142&lt;&gt;"Approved alternative"),"08 — P31 Week",IF(L142&lt;&gt;"Complete","09 — National activation","COMPLETE"))))))))))</x:f>
      </x:c>
      <x:c r="T142" s="96"/>
    </x:row>
    <x:row r="143">
      <x:c r="A143" s="122"/>
      <x:c r="B143" s="123"/>
      <x:c r="C143" s="123"/>
      <x:c r="D143" s="123"/>
      <x:c r="E143" s="123"/>
      <x:c r="F143" s="123"/>
      <x:c r="G143" s="123"/>
      <x:c r="H143" s="123"/>
      <x:c r="I143" s="123"/>
      <x:c r="J143" s="123"/>
      <x:c r="K143" s="123"/>
      <x:c r="L143" s="123"/>
      <x:c r="M143" s="123"/>
      <x:c r="N143" s="123"/>
      <x:c r="O143" s="123"/>
      <x:c r="P143" s="123"/>
      <x:c r="Q143" s="125"/>
      <x:c r="R143" s="133" t="str">
        <x:f>IF(A143="","",(COUNTIF(D143:L143,"Complete")+COUNTIF(D143:L143,"Approved alternative"))/'Settings'!$B$7)</x:f>
      </x:c>
      <x:c r="S143" s="15" t="str">
        <x:f>IF(A143="","",IF(AND(D143&lt;&gt;"Complete",D143&lt;&gt;"Approved alternative"),"01 — Application review",IF(AND(E143&lt;&gt;"Complete",E143&lt;&gt;"Approved alternative"),"02 — Dues / waiver",IF(AND(F143&lt;&gt;"Complete",F143&lt;&gt;"Approved alternative"),"03 — Covenant / anti-hazing",IF(AND(G143&lt;&gt;"Complete",G143&lt;&gt;"Approved alternative"),"04 — Privacy / consent choices",IF(AND(H143&lt;&gt;"Complete",H143&lt;&gt;"Approved alternative"),"05 — Orientation",IF(AND(I143&lt;&gt;"Complete",I143&lt;&gt;"Approved alternative"),"06 — Beauty in Christ",IF(AND(J143&lt;&gt;"Complete",J143&lt;&gt;"Approved alternative"),"07 — Sisterhood / leadership / service",IF(AND(K143&lt;&gt;"Complete",K143&lt;&gt;"Approved alternative"),"08 — P31 Week",IF(L143&lt;&gt;"Complete","09 — National activation","COMPLETE"))))))))))</x:f>
      </x:c>
      <x:c r="T143" s="96"/>
    </x:row>
    <x:row r="144">
      <x:c r="A144" s="122"/>
      <x:c r="B144" s="123"/>
      <x:c r="C144" s="123"/>
      <x:c r="D144" s="123"/>
      <x:c r="E144" s="123"/>
      <x:c r="F144" s="123"/>
      <x:c r="G144" s="123"/>
      <x:c r="H144" s="123"/>
      <x:c r="I144" s="123"/>
      <x:c r="J144" s="123"/>
      <x:c r="K144" s="123"/>
      <x:c r="L144" s="123"/>
      <x:c r="M144" s="123"/>
      <x:c r="N144" s="123"/>
      <x:c r="O144" s="123"/>
      <x:c r="P144" s="123"/>
      <x:c r="Q144" s="125"/>
      <x:c r="R144" s="133" t="str">
        <x:f>IF(A144="","",(COUNTIF(D144:L144,"Complete")+COUNTIF(D144:L144,"Approved alternative"))/'Settings'!$B$7)</x:f>
      </x:c>
      <x:c r="S144" s="15" t="str">
        <x:f>IF(A144="","",IF(AND(D144&lt;&gt;"Complete",D144&lt;&gt;"Approved alternative"),"01 — Application review",IF(AND(E144&lt;&gt;"Complete",E144&lt;&gt;"Approved alternative"),"02 — Dues / waiver",IF(AND(F144&lt;&gt;"Complete",F144&lt;&gt;"Approved alternative"),"03 — Covenant / anti-hazing",IF(AND(G144&lt;&gt;"Complete",G144&lt;&gt;"Approved alternative"),"04 — Privacy / consent choices",IF(AND(H144&lt;&gt;"Complete",H144&lt;&gt;"Approved alternative"),"05 — Orientation",IF(AND(I144&lt;&gt;"Complete",I144&lt;&gt;"Approved alternative"),"06 — Beauty in Christ",IF(AND(J144&lt;&gt;"Complete",J144&lt;&gt;"Approved alternative"),"07 — Sisterhood / leadership / service",IF(AND(K144&lt;&gt;"Complete",K144&lt;&gt;"Approved alternative"),"08 — P31 Week",IF(L144&lt;&gt;"Complete","09 — National activation","COMPLETE"))))))))))</x:f>
      </x:c>
      <x:c r="T144" s="96"/>
    </x:row>
    <x:row r="145">
      <x:c r="A145" s="122"/>
      <x:c r="B145" s="123"/>
      <x:c r="C145" s="123"/>
      <x:c r="D145" s="123"/>
      <x:c r="E145" s="123"/>
      <x:c r="F145" s="123"/>
      <x:c r="G145" s="123"/>
      <x:c r="H145" s="123"/>
      <x:c r="I145" s="123"/>
      <x:c r="J145" s="123"/>
      <x:c r="K145" s="123"/>
      <x:c r="L145" s="123"/>
      <x:c r="M145" s="123"/>
      <x:c r="N145" s="123"/>
      <x:c r="O145" s="123"/>
      <x:c r="P145" s="123"/>
      <x:c r="Q145" s="125"/>
      <x:c r="R145" s="133" t="str">
        <x:f>IF(A145="","",(COUNTIF(D145:L145,"Complete")+COUNTIF(D145:L145,"Approved alternative"))/'Settings'!$B$7)</x:f>
      </x:c>
      <x:c r="S145" s="15" t="str">
        <x:f>IF(A145="","",IF(AND(D145&lt;&gt;"Complete",D145&lt;&gt;"Approved alternative"),"01 — Application review",IF(AND(E145&lt;&gt;"Complete",E145&lt;&gt;"Approved alternative"),"02 — Dues / waiver",IF(AND(F145&lt;&gt;"Complete",F145&lt;&gt;"Approved alternative"),"03 — Covenant / anti-hazing",IF(AND(G145&lt;&gt;"Complete",G145&lt;&gt;"Approved alternative"),"04 — Privacy / consent choices",IF(AND(H145&lt;&gt;"Complete",H145&lt;&gt;"Approved alternative"),"05 — Orientation",IF(AND(I145&lt;&gt;"Complete",I145&lt;&gt;"Approved alternative"),"06 — Beauty in Christ",IF(AND(J145&lt;&gt;"Complete",J145&lt;&gt;"Approved alternative"),"07 — Sisterhood / leadership / service",IF(AND(K145&lt;&gt;"Complete",K145&lt;&gt;"Approved alternative"),"08 — P31 Week",IF(L145&lt;&gt;"Complete","09 — National activation","COMPLETE"))))))))))</x:f>
      </x:c>
      <x:c r="T145" s="96"/>
    </x:row>
    <x:row r="146">
      <x:c r="A146" s="122"/>
      <x:c r="B146" s="123"/>
      <x:c r="C146" s="123"/>
      <x:c r="D146" s="123"/>
      <x:c r="E146" s="123"/>
      <x:c r="F146" s="123"/>
      <x:c r="G146" s="123"/>
      <x:c r="H146" s="123"/>
      <x:c r="I146" s="123"/>
      <x:c r="J146" s="123"/>
      <x:c r="K146" s="123"/>
      <x:c r="L146" s="123"/>
      <x:c r="M146" s="123"/>
      <x:c r="N146" s="123"/>
      <x:c r="O146" s="123"/>
      <x:c r="P146" s="123"/>
      <x:c r="Q146" s="125"/>
      <x:c r="R146" s="133" t="str">
        <x:f>IF(A146="","",(COUNTIF(D146:L146,"Complete")+COUNTIF(D146:L146,"Approved alternative"))/'Settings'!$B$7)</x:f>
      </x:c>
      <x:c r="S146" s="15" t="str">
        <x:f>IF(A146="","",IF(AND(D146&lt;&gt;"Complete",D146&lt;&gt;"Approved alternative"),"01 — Application review",IF(AND(E146&lt;&gt;"Complete",E146&lt;&gt;"Approved alternative"),"02 — Dues / waiver",IF(AND(F146&lt;&gt;"Complete",F146&lt;&gt;"Approved alternative"),"03 — Covenant / anti-hazing",IF(AND(G146&lt;&gt;"Complete",G146&lt;&gt;"Approved alternative"),"04 — Privacy / consent choices",IF(AND(H146&lt;&gt;"Complete",H146&lt;&gt;"Approved alternative"),"05 — Orientation",IF(AND(I146&lt;&gt;"Complete",I146&lt;&gt;"Approved alternative"),"06 — Beauty in Christ",IF(AND(J146&lt;&gt;"Complete",J146&lt;&gt;"Approved alternative"),"07 — Sisterhood / leadership / service",IF(AND(K146&lt;&gt;"Complete",K146&lt;&gt;"Approved alternative"),"08 — P31 Week",IF(L146&lt;&gt;"Complete","09 — National activation","COMPLETE"))))))))))</x:f>
      </x:c>
      <x:c r="T146" s="96"/>
    </x:row>
    <x:row r="147">
      <x:c r="A147" s="122"/>
      <x:c r="B147" s="123"/>
      <x:c r="C147" s="123"/>
      <x:c r="D147" s="123"/>
      <x:c r="E147" s="123"/>
      <x:c r="F147" s="123"/>
      <x:c r="G147" s="123"/>
      <x:c r="H147" s="123"/>
      <x:c r="I147" s="123"/>
      <x:c r="J147" s="123"/>
      <x:c r="K147" s="123"/>
      <x:c r="L147" s="123"/>
      <x:c r="M147" s="123"/>
      <x:c r="N147" s="123"/>
      <x:c r="O147" s="123"/>
      <x:c r="P147" s="123"/>
      <x:c r="Q147" s="125"/>
      <x:c r="R147" s="133" t="str">
        <x:f>IF(A147="","",(COUNTIF(D147:L147,"Complete")+COUNTIF(D147:L147,"Approved alternative"))/'Settings'!$B$7)</x:f>
      </x:c>
      <x:c r="S147" s="15" t="str">
        <x:f>IF(A147="","",IF(AND(D147&lt;&gt;"Complete",D147&lt;&gt;"Approved alternative"),"01 — Application review",IF(AND(E147&lt;&gt;"Complete",E147&lt;&gt;"Approved alternative"),"02 — Dues / waiver",IF(AND(F147&lt;&gt;"Complete",F147&lt;&gt;"Approved alternative"),"03 — Covenant / anti-hazing",IF(AND(G147&lt;&gt;"Complete",G147&lt;&gt;"Approved alternative"),"04 — Privacy / consent choices",IF(AND(H147&lt;&gt;"Complete",H147&lt;&gt;"Approved alternative"),"05 — Orientation",IF(AND(I147&lt;&gt;"Complete",I147&lt;&gt;"Approved alternative"),"06 — Beauty in Christ",IF(AND(J147&lt;&gt;"Complete",J147&lt;&gt;"Approved alternative"),"07 — Sisterhood / leadership / service",IF(AND(K147&lt;&gt;"Complete",K147&lt;&gt;"Approved alternative"),"08 — P31 Week",IF(L147&lt;&gt;"Complete","09 — National activation","COMPLETE"))))))))))</x:f>
      </x:c>
      <x:c r="T147" s="96"/>
    </x:row>
    <x:row r="148">
      <x:c r="A148" s="122"/>
      <x:c r="B148" s="123"/>
      <x:c r="C148" s="123"/>
      <x:c r="D148" s="123"/>
      <x:c r="E148" s="123"/>
      <x:c r="F148" s="123"/>
      <x:c r="G148" s="123"/>
      <x:c r="H148" s="123"/>
      <x:c r="I148" s="123"/>
      <x:c r="J148" s="123"/>
      <x:c r="K148" s="123"/>
      <x:c r="L148" s="123"/>
      <x:c r="M148" s="123"/>
      <x:c r="N148" s="123"/>
      <x:c r="O148" s="123"/>
      <x:c r="P148" s="123"/>
      <x:c r="Q148" s="125"/>
      <x:c r="R148" s="133" t="str">
        <x:f>IF(A148="","",(COUNTIF(D148:L148,"Complete")+COUNTIF(D148:L148,"Approved alternative"))/'Settings'!$B$7)</x:f>
      </x:c>
      <x:c r="S148" s="15" t="str">
        <x:f>IF(A148="","",IF(AND(D148&lt;&gt;"Complete",D148&lt;&gt;"Approved alternative"),"01 — Application review",IF(AND(E148&lt;&gt;"Complete",E148&lt;&gt;"Approved alternative"),"02 — Dues / waiver",IF(AND(F148&lt;&gt;"Complete",F148&lt;&gt;"Approved alternative"),"03 — Covenant / anti-hazing",IF(AND(G148&lt;&gt;"Complete",G148&lt;&gt;"Approved alternative"),"04 — Privacy / consent choices",IF(AND(H148&lt;&gt;"Complete",H148&lt;&gt;"Approved alternative"),"05 — Orientation",IF(AND(I148&lt;&gt;"Complete",I148&lt;&gt;"Approved alternative"),"06 — Beauty in Christ",IF(AND(J148&lt;&gt;"Complete",J148&lt;&gt;"Approved alternative"),"07 — Sisterhood / leadership / service",IF(AND(K148&lt;&gt;"Complete",K148&lt;&gt;"Approved alternative"),"08 — P31 Week",IF(L148&lt;&gt;"Complete","09 — National activation","COMPLETE"))))))))))</x:f>
      </x:c>
      <x:c r="T148" s="96"/>
    </x:row>
    <x:row r="149">
      <x:c r="A149" s="122"/>
      <x:c r="B149" s="123"/>
      <x:c r="C149" s="123"/>
      <x:c r="D149" s="123"/>
      <x:c r="E149" s="123"/>
      <x:c r="F149" s="123"/>
      <x:c r="G149" s="123"/>
      <x:c r="H149" s="123"/>
      <x:c r="I149" s="123"/>
      <x:c r="J149" s="123"/>
      <x:c r="K149" s="123"/>
      <x:c r="L149" s="123"/>
      <x:c r="M149" s="123"/>
      <x:c r="N149" s="123"/>
      <x:c r="O149" s="123"/>
      <x:c r="P149" s="123"/>
      <x:c r="Q149" s="125"/>
      <x:c r="R149" s="133" t="str">
        <x:f>IF(A149="","",(COUNTIF(D149:L149,"Complete")+COUNTIF(D149:L149,"Approved alternative"))/'Settings'!$B$7)</x:f>
      </x:c>
      <x:c r="S149" s="15" t="str">
        <x:f>IF(A149="","",IF(AND(D149&lt;&gt;"Complete",D149&lt;&gt;"Approved alternative"),"01 — Application review",IF(AND(E149&lt;&gt;"Complete",E149&lt;&gt;"Approved alternative"),"02 — Dues / waiver",IF(AND(F149&lt;&gt;"Complete",F149&lt;&gt;"Approved alternative"),"03 — Covenant / anti-hazing",IF(AND(G149&lt;&gt;"Complete",G149&lt;&gt;"Approved alternative"),"04 — Privacy / consent choices",IF(AND(H149&lt;&gt;"Complete",H149&lt;&gt;"Approved alternative"),"05 — Orientation",IF(AND(I149&lt;&gt;"Complete",I149&lt;&gt;"Approved alternative"),"06 — Beauty in Christ",IF(AND(J149&lt;&gt;"Complete",J149&lt;&gt;"Approved alternative"),"07 — Sisterhood / leadership / service",IF(AND(K149&lt;&gt;"Complete",K149&lt;&gt;"Approved alternative"),"08 — P31 Week",IF(L149&lt;&gt;"Complete","09 — National activation","COMPLETE"))))))))))</x:f>
      </x:c>
      <x:c r="T149" s="96"/>
    </x:row>
    <x:row r="150">
      <x:c r="A150" s="122"/>
      <x:c r="B150" s="123"/>
      <x:c r="C150" s="123"/>
      <x:c r="D150" s="123"/>
      <x:c r="E150" s="123"/>
      <x:c r="F150" s="123"/>
      <x:c r="G150" s="123"/>
      <x:c r="H150" s="123"/>
      <x:c r="I150" s="123"/>
      <x:c r="J150" s="123"/>
      <x:c r="K150" s="123"/>
      <x:c r="L150" s="123"/>
      <x:c r="M150" s="123"/>
      <x:c r="N150" s="123"/>
      <x:c r="O150" s="123"/>
      <x:c r="P150" s="123"/>
      <x:c r="Q150" s="125"/>
      <x:c r="R150" s="133" t="str">
        <x:f>IF(A150="","",(COUNTIF(D150:L150,"Complete")+COUNTIF(D150:L150,"Approved alternative"))/'Settings'!$B$7)</x:f>
      </x:c>
      <x:c r="S150" s="15" t="str">
        <x:f>IF(A150="","",IF(AND(D150&lt;&gt;"Complete",D150&lt;&gt;"Approved alternative"),"01 — Application review",IF(AND(E150&lt;&gt;"Complete",E150&lt;&gt;"Approved alternative"),"02 — Dues / waiver",IF(AND(F150&lt;&gt;"Complete",F150&lt;&gt;"Approved alternative"),"03 — Covenant / anti-hazing",IF(AND(G150&lt;&gt;"Complete",G150&lt;&gt;"Approved alternative"),"04 — Privacy / consent choices",IF(AND(H150&lt;&gt;"Complete",H150&lt;&gt;"Approved alternative"),"05 — Orientation",IF(AND(I150&lt;&gt;"Complete",I150&lt;&gt;"Approved alternative"),"06 — Beauty in Christ",IF(AND(J150&lt;&gt;"Complete",J150&lt;&gt;"Approved alternative"),"07 — Sisterhood / leadership / service",IF(AND(K150&lt;&gt;"Complete",K150&lt;&gt;"Approved alternative"),"08 — P31 Week",IF(L150&lt;&gt;"Complete","09 — National activation","COMPLETE"))))))))))</x:f>
      </x:c>
      <x:c r="T150" s="96"/>
    </x:row>
    <x:row r="151">
      <x:c r="A151" s="122"/>
      <x:c r="B151" s="123"/>
      <x:c r="C151" s="123"/>
      <x:c r="D151" s="123"/>
      <x:c r="E151" s="123"/>
      <x:c r="F151" s="123"/>
      <x:c r="G151" s="123"/>
      <x:c r="H151" s="123"/>
      <x:c r="I151" s="123"/>
      <x:c r="J151" s="123"/>
      <x:c r="K151" s="123"/>
      <x:c r="L151" s="123"/>
      <x:c r="M151" s="123"/>
      <x:c r="N151" s="123"/>
      <x:c r="O151" s="123"/>
      <x:c r="P151" s="123"/>
      <x:c r="Q151" s="125"/>
      <x:c r="R151" s="133" t="str">
        <x:f>IF(A151="","",(COUNTIF(D151:L151,"Complete")+COUNTIF(D151:L151,"Approved alternative"))/'Settings'!$B$7)</x:f>
      </x:c>
      <x:c r="S151" s="15" t="str">
        <x:f>IF(A151="","",IF(AND(D151&lt;&gt;"Complete",D151&lt;&gt;"Approved alternative"),"01 — Application review",IF(AND(E151&lt;&gt;"Complete",E151&lt;&gt;"Approved alternative"),"02 — Dues / waiver",IF(AND(F151&lt;&gt;"Complete",F151&lt;&gt;"Approved alternative"),"03 — Covenant / anti-hazing",IF(AND(G151&lt;&gt;"Complete",G151&lt;&gt;"Approved alternative"),"04 — Privacy / consent choices",IF(AND(H151&lt;&gt;"Complete",H151&lt;&gt;"Approved alternative"),"05 — Orientation",IF(AND(I151&lt;&gt;"Complete",I151&lt;&gt;"Approved alternative"),"06 — Beauty in Christ",IF(AND(J151&lt;&gt;"Complete",J151&lt;&gt;"Approved alternative"),"07 — Sisterhood / leadership / service",IF(AND(K151&lt;&gt;"Complete",K151&lt;&gt;"Approved alternative"),"08 — P31 Week",IF(L151&lt;&gt;"Complete","09 — National activation","COMPLETE"))))))))))</x:f>
      </x:c>
      <x:c r="T151" s="96"/>
    </x:row>
    <x:row r="152">
      <x:c r="A152" s="122"/>
      <x:c r="B152" s="123"/>
      <x:c r="C152" s="123"/>
      <x:c r="D152" s="123"/>
      <x:c r="E152" s="123"/>
      <x:c r="F152" s="123"/>
      <x:c r="G152" s="123"/>
      <x:c r="H152" s="123"/>
      <x:c r="I152" s="123"/>
      <x:c r="J152" s="123"/>
      <x:c r="K152" s="123"/>
      <x:c r="L152" s="123"/>
      <x:c r="M152" s="123"/>
      <x:c r="N152" s="123"/>
      <x:c r="O152" s="123"/>
      <x:c r="P152" s="123"/>
      <x:c r="Q152" s="125"/>
      <x:c r="R152" s="133" t="str">
        <x:f>IF(A152="","",(COUNTIF(D152:L152,"Complete")+COUNTIF(D152:L152,"Approved alternative"))/'Settings'!$B$7)</x:f>
      </x:c>
      <x:c r="S152" s="15" t="str">
        <x:f>IF(A152="","",IF(AND(D152&lt;&gt;"Complete",D152&lt;&gt;"Approved alternative"),"01 — Application review",IF(AND(E152&lt;&gt;"Complete",E152&lt;&gt;"Approved alternative"),"02 — Dues / waiver",IF(AND(F152&lt;&gt;"Complete",F152&lt;&gt;"Approved alternative"),"03 — Covenant / anti-hazing",IF(AND(G152&lt;&gt;"Complete",G152&lt;&gt;"Approved alternative"),"04 — Privacy / consent choices",IF(AND(H152&lt;&gt;"Complete",H152&lt;&gt;"Approved alternative"),"05 — Orientation",IF(AND(I152&lt;&gt;"Complete",I152&lt;&gt;"Approved alternative"),"06 — Beauty in Christ",IF(AND(J152&lt;&gt;"Complete",J152&lt;&gt;"Approved alternative"),"07 — Sisterhood / leadership / service",IF(AND(K152&lt;&gt;"Complete",K152&lt;&gt;"Approved alternative"),"08 — P31 Week",IF(L152&lt;&gt;"Complete","09 — National activation","COMPLETE"))))))))))</x:f>
      </x:c>
      <x:c r="T152" s="96"/>
    </x:row>
    <x:row r="153">
      <x:c r="A153" s="122"/>
      <x:c r="B153" s="123"/>
      <x:c r="C153" s="123"/>
      <x:c r="D153" s="123"/>
      <x:c r="E153" s="123"/>
      <x:c r="F153" s="123"/>
      <x:c r="G153" s="123"/>
      <x:c r="H153" s="123"/>
      <x:c r="I153" s="123"/>
      <x:c r="J153" s="123"/>
      <x:c r="K153" s="123"/>
      <x:c r="L153" s="123"/>
      <x:c r="M153" s="123"/>
      <x:c r="N153" s="123"/>
      <x:c r="O153" s="123"/>
      <x:c r="P153" s="123"/>
      <x:c r="Q153" s="125"/>
      <x:c r="R153" s="133" t="str">
        <x:f>IF(A153="","",(COUNTIF(D153:L153,"Complete")+COUNTIF(D153:L153,"Approved alternative"))/'Settings'!$B$7)</x:f>
      </x:c>
      <x:c r="S153" s="15" t="str">
        <x:f>IF(A153="","",IF(AND(D153&lt;&gt;"Complete",D153&lt;&gt;"Approved alternative"),"01 — Application review",IF(AND(E153&lt;&gt;"Complete",E153&lt;&gt;"Approved alternative"),"02 — Dues / waiver",IF(AND(F153&lt;&gt;"Complete",F153&lt;&gt;"Approved alternative"),"03 — Covenant / anti-hazing",IF(AND(G153&lt;&gt;"Complete",G153&lt;&gt;"Approved alternative"),"04 — Privacy / consent choices",IF(AND(H153&lt;&gt;"Complete",H153&lt;&gt;"Approved alternative"),"05 — Orientation",IF(AND(I153&lt;&gt;"Complete",I153&lt;&gt;"Approved alternative"),"06 — Beauty in Christ",IF(AND(J153&lt;&gt;"Complete",J153&lt;&gt;"Approved alternative"),"07 — Sisterhood / leadership / service",IF(AND(K153&lt;&gt;"Complete",K153&lt;&gt;"Approved alternative"),"08 — P31 Week",IF(L153&lt;&gt;"Complete","09 — National activation","COMPLETE"))))))))))</x:f>
      </x:c>
      <x:c r="T153" s="96"/>
    </x:row>
    <x:row r="154">
      <x:c r="A154" s="122"/>
      <x:c r="B154" s="123"/>
      <x:c r="C154" s="123"/>
      <x:c r="D154" s="123"/>
      <x:c r="E154" s="123"/>
      <x:c r="F154" s="123"/>
      <x:c r="G154" s="123"/>
      <x:c r="H154" s="123"/>
      <x:c r="I154" s="123"/>
      <x:c r="J154" s="123"/>
      <x:c r="K154" s="123"/>
      <x:c r="L154" s="123"/>
      <x:c r="M154" s="123"/>
      <x:c r="N154" s="123"/>
      <x:c r="O154" s="123"/>
      <x:c r="P154" s="123"/>
      <x:c r="Q154" s="125"/>
      <x:c r="R154" s="133" t="str">
        <x:f>IF(A154="","",(COUNTIF(D154:L154,"Complete")+COUNTIF(D154:L154,"Approved alternative"))/'Settings'!$B$7)</x:f>
      </x:c>
      <x:c r="S154" s="15" t="str">
        <x:f>IF(A154="","",IF(AND(D154&lt;&gt;"Complete",D154&lt;&gt;"Approved alternative"),"01 — Application review",IF(AND(E154&lt;&gt;"Complete",E154&lt;&gt;"Approved alternative"),"02 — Dues / waiver",IF(AND(F154&lt;&gt;"Complete",F154&lt;&gt;"Approved alternative"),"03 — Covenant / anti-hazing",IF(AND(G154&lt;&gt;"Complete",G154&lt;&gt;"Approved alternative"),"04 — Privacy / consent choices",IF(AND(H154&lt;&gt;"Complete",H154&lt;&gt;"Approved alternative"),"05 — Orientation",IF(AND(I154&lt;&gt;"Complete",I154&lt;&gt;"Approved alternative"),"06 — Beauty in Christ",IF(AND(J154&lt;&gt;"Complete",J154&lt;&gt;"Approved alternative"),"07 — Sisterhood / leadership / service",IF(AND(K154&lt;&gt;"Complete",K154&lt;&gt;"Approved alternative"),"08 — P31 Week",IF(L154&lt;&gt;"Complete","09 — National activation","COMPLETE"))))))))))</x:f>
      </x:c>
      <x:c r="T154" s="96"/>
    </x:row>
    <x:row r="155">
      <x:c r="A155" s="122"/>
      <x:c r="B155" s="123"/>
      <x:c r="C155" s="123"/>
      <x:c r="D155" s="123"/>
      <x:c r="E155" s="123"/>
      <x:c r="F155" s="123"/>
      <x:c r="G155" s="123"/>
      <x:c r="H155" s="123"/>
      <x:c r="I155" s="123"/>
      <x:c r="J155" s="123"/>
      <x:c r="K155" s="123"/>
      <x:c r="L155" s="123"/>
      <x:c r="M155" s="123"/>
      <x:c r="N155" s="123"/>
      <x:c r="O155" s="123"/>
      <x:c r="P155" s="123"/>
      <x:c r="Q155" s="125"/>
      <x:c r="R155" s="133" t="str">
        <x:f>IF(A155="","",(COUNTIF(D155:L155,"Complete")+COUNTIF(D155:L155,"Approved alternative"))/'Settings'!$B$7)</x:f>
      </x:c>
      <x:c r="S155" s="15" t="str">
        <x:f>IF(A155="","",IF(AND(D155&lt;&gt;"Complete",D155&lt;&gt;"Approved alternative"),"01 — Application review",IF(AND(E155&lt;&gt;"Complete",E155&lt;&gt;"Approved alternative"),"02 — Dues / waiver",IF(AND(F155&lt;&gt;"Complete",F155&lt;&gt;"Approved alternative"),"03 — Covenant / anti-hazing",IF(AND(G155&lt;&gt;"Complete",G155&lt;&gt;"Approved alternative"),"04 — Privacy / consent choices",IF(AND(H155&lt;&gt;"Complete",H155&lt;&gt;"Approved alternative"),"05 — Orientation",IF(AND(I155&lt;&gt;"Complete",I155&lt;&gt;"Approved alternative"),"06 — Beauty in Christ",IF(AND(J155&lt;&gt;"Complete",J155&lt;&gt;"Approved alternative"),"07 — Sisterhood / leadership / service",IF(AND(K155&lt;&gt;"Complete",K155&lt;&gt;"Approved alternative"),"08 — P31 Week",IF(L155&lt;&gt;"Complete","09 — National activation","COMPLETE"))))))))))</x:f>
      </x:c>
      <x:c r="T155" s="96"/>
    </x:row>
    <x:row r="156">
      <x:c r="A156" s="122"/>
      <x:c r="B156" s="123"/>
      <x:c r="C156" s="123"/>
      <x:c r="D156" s="123"/>
      <x:c r="E156" s="123"/>
      <x:c r="F156" s="123"/>
      <x:c r="G156" s="123"/>
      <x:c r="H156" s="123"/>
      <x:c r="I156" s="123"/>
      <x:c r="J156" s="123"/>
      <x:c r="K156" s="123"/>
      <x:c r="L156" s="123"/>
      <x:c r="M156" s="123"/>
      <x:c r="N156" s="123"/>
      <x:c r="O156" s="123"/>
      <x:c r="P156" s="123"/>
      <x:c r="Q156" s="125"/>
      <x:c r="R156" s="133" t="str">
        <x:f>IF(A156="","",(COUNTIF(D156:L156,"Complete")+COUNTIF(D156:L156,"Approved alternative"))/'Settings'!$B$7)</x:f>
      </x:c>
      <x:c r="S156" s="15" t="str">
        <x:f>IF(A156="","",IF(AND(D156&lt;&gt;"Complete",D156&lt;&gt;"Approved alternative"),"01 — Application review",IF(AND(E156&lt;&gt;"Complete",E156&lt;&gt;"Approved alternative"),"02 — Dues / waiver",IF(AND(F156&lt;&gt;"Complete",F156&lt;&gt;"Approved alternative"),"03 — Covenant / anti-hazing",IF(AND(G156&lt;&gt;"Complete",G156&lt;&gt;"Approved alternative"),"04 — Privacy / consent choices",IF(AND(H156&lt;&gt;"Complete",H156&lt;&gt;"Approved alternative"),"05 — Orientation",IF(AND(I156&lt;&gt;"Complete",I156&lt;&gt;"Approved alternative"),"06 — Beauty in Christ",IF(AND(J156&lt;&gt;"Complete",J156&lt;&gt;"Approved alternative"),"07 — Sisterhood / leadership / service",IF(AND(K156&lt;&gt;"Complete",K156&lt;&gt;"Approved alternative"),"08 — P31 Week",IF(L156&lt;&gt;"Complete","09 — National activation","COMPLETE"))))))))))</x:f>
      </x:c>
      <x:c r="T156" s="96"/>
    </x:row>
    <x:row r="157">
      <x:c r="A157" s="122"/>
      <x:c r="B157" s="123"/>
      <x:c r="C157" s="123"/>
      <x:c r="D157" s="123"/>
      <x:c r="E157" s="123"/>
      <x:c r="F157" s="123"/>
      <x:c r="G157" s="123"/>
      <x:c r="H157" s="123"/>
      <x:c r="I157" s="123"/>
      <x:c r="J157" s="123"/>
      <x:c r="K157" s="123"/>
      <x:c r="L157" s="123"/>
      <x:c r="M157" s="123"/>
      <x:c r="N157" s="123"/>
      <x:c r="O157" s="123"/>
      <x:c r="P157" s="123"/>
      <x:c r="Q157" s="125"/>
      <x:c r="R157" s="133" t="str">
        <x:f>IF(A157="","",(COUNTIF(D157:L157,"Complete")+COUNTIF(D157:L157,"Approved alternative"))/'Settings'!$B$7)</x:f>
      </x:c>
      <x:c r="S157" s="15" t="str">
        <x:f>IF(A157="","",IF(AND(D157&lt;&gt;"Complete",D157&lt;&gt;"Approved alternative"),"01 — Application review",IF(AND(E157&lt;&gt;"Complete",E157&lt;&gt;"Approved alternative"),"02 — Dues / waiver",IF(AND(F157&lt;&gt;"Complete",F157&lt;&gt;"Approved alternative"),"03 — Covenant / anti-hazing",IF(AND(G157&lt;&gt;"Complete",G157&lt;&gt;"Approved alternative"),"04 — Privacy / consent choices",IF(AND(H157&lt;&gt;"Complete",H157&lt;&gt;"Approved alternative"),"05 — Orientation",IF(AND(I157&lt;&gt;"Complete",I157&lt;&gt;"Approved alternative"),"06 — Beauty in Christ",IF(AND(J157&lt;&gt;"Complete",J157&lt;&gt;"Approved alternative"),"07 — Sisterhood / leadership / service",IF(AND(K157&lt;&gt;"Complete",K157&lt;&gt;"Approved alternative"),"08 — P31 Week",IF(L157&lt;&gt;"Complete","09 — National activation","COMPLETE"))))))))))</x:f>
      </x:c>
      <x:c r="T157" s="96"/>
    </x:row>
    <x:row r="158">
      <x:c r="A158" s="122"/>
      <x:c r="B158" s="123"/>
      <x:c r="C158" s="123"/>
      <x:c r="D158" s="123"/>
      <x:c r="E158" s="123"/>
      <x:c r="F158" s="123"/>
      <x:c r="G158" s="123"/>
      <x:c r="H158" s="123"/>
      <x:c r="I158" s="123"/>
      <x:c r="J158" s="123"/>
      <x:c r="K158" s="123"/>
      <x:c r="L158" s="123"/>
      <x:c r="M158" s="123"/>
      <x:c r="N158" s="123"/>
      <x:c r="O158" s="123"/>
      <x:c r="P158" s="123"/>
      <x:c r="Q158" s="125"/>
      <x:c r="R158" s="133" t="str">
        <x:f>IF(A158="","",(COUNTIF(D158:L158,"Complete")+COUNTIF(D158:L158,"Approved alternative"))/'Settings'!$B$7)</x:f>
      </x:c>
      <x:c r="S158" s="15" t="str">
        <x:f>IF(A158="","",IF(AND(D158&lt;&gt;"Complete",D158&lt;&gt;"Approved alternative"),"01 — Application review",IF(AND(E158&lt;&gt;"Complete",E158&lt;&gt;"Approved alternative"),"02 — Dues / waiver",IF(AND(F158&lt;&gt;"Complete",F158&lt;&gt;"Approved alternative"),"03 — Covenant / anti-hazing",IF(AND(G158&lt;&gt;"Complete",G158&lt;&gt;"Approved alternative"),"04 — Privacy / consent choices",IF(AND(H158&lt;&gt;"Complete",H158&lt;&gt;"Approved alternative"),"05 — Orientation",IF(AND(I158&lt;&gt;"Complete",I158&lt;&gt;"Approved alternative"),"06 — Beauty in Christ",IF(AND(J158&lt;&gt;"Complete",J158&lt;&gt;"Approved alternative"),"07 — Sisterhood / leadership / service",IF(AND(K158&lt;&gt;"Complete",K158&lt;&gt;"Approved alternative"),"08 — P31 Week",IF(L158&lt;&gt;"Complete","09 — National activation","COMPLETE"))))))))))</x:f>
      </x:c>
      <x:c r="T158" s="96"/>
    </x:row>
    <x:row r="159">
      <x:c r="A159" s="122"/>
      <x:c r="B159" s="123"/>
      <x:c r="C159" s="123"/>
      <x:c r="D159" s="123"/>
      <x:c r="E159" s="123"/>
      <x:c r="F159" s="123"/>
      <x:c r="G159" s="123"/>
      <x:c r="H159" s="123"/>
      <x:c r="I159" s="123"/>
      <x:c r="J159" s="123"/>
      <x:c r="K159" s="123"/>
      <x:c r="L159" s="123"/>
      <x:c r="M159" s="123"/>
      <x:c r="N159" s="123"/>
      <x:c r="O159" s="123"/>
      <x:c r="P159" s="123"/>
      <x:c r="Q159" s="125"/>
      <x:c r="R159" s="133" t="str">
        <x:f>IF(A159="","",(COUNTIF(D159:L159,"Complete")+COUNTIF(D159:L159,"Approved alternative"))/'Settings'!$B$7)</x:f>
      </x:c>
      <x:c r="S159" s="15" t="str">
        <x:f>IF(A159="","",IF(AND(D159&lt;&gt;"Complete",D159&lt;&gt;"Approved alternative"),"01 — Application review",IF(AND(E159&lt;&gt;"Complete",E159&lt;&gt;"Approved alternative"),"02 — Dues / waiver",IF(AND(F159&lt;&gt;"Complete",F159&lt;&gt;"Approved alternative"),"03 — Covenant / anti-hazing",IF(AND(G159&lt;&gt;"Complete",G159&lt;&gt;"Approved alternative"),"04 — Privacy / consent choices",IF(AND(H159&lt;&gt;"Complete",H159&lt;&gt;"Approved alternative"),"05 — Orientation",IF(AND(I159&lt;&gt;"Complete",I159&lt;&gt;"Approved alternative"),"06 — Beauty in Christ",IF(AND(J159&lt;&gt;"Complete",J159&lt;&gt;"Approved alternative"),"07 — Sisterhood / leadership / service",IF(AND(K159&lt;&gt;"Complete",K159&lt;&gt;"Approved alternative"),"08 — P31 Week",IF(L159&lt;&gt;"Complete","09 — National activation","COMPLETE"))))))))))</x:f>
      </x:c>
      <x:c r="T159" s="96"/>
    </x:row>
    <x:row r="160">
      <x:c r="A160" s="122"/>
      <x:c r="B160" s="123"/>
      <x:c r="C160" s="123"/>
      <x:c r="D160" s="123"/>
      <x:c r="E160" s="123"/>
      <x:c r="F160" s="123"/>
      <x:c r="G160" s="123"/>
      <x:c r="H160" s="123"/>
      <x:c r="I160" s="123"/>
      <x:c r="J160" s="123"/>
      <x:c r="K160" s="123"/>
      <x:c r="L160" s="123"/>
      <x:c r="M160" s="123"/>
      <x:c r="N160" s="123"/>
      <x:c r="O160" s="123"/>
      <x:c r="P160" s="123"/>
      <x:c r="Q160" s="125"/>
      <x:c r="R160" s="133" t="str">
        <x:f>IF(A160="","",(COUNTIF(D160:L160,"Complete")+COUNTIF(D160:L160,"Approved alternative"))/'Settings'!$B$7)</x:f>
      </x:c>
      <x:c r="S160" s="15" t="str">
        <x:f>IF(A160="","",IF(AND(D160&lt;&gt;"Complete",D160&lt;&gt;"Approved alternative"),"01 — Application review",IF(AND(E160&lt;&gt;"Complete",E160&lt;&gt;"Approved alternative"),"02 — Dues / waiver",IF(AND(F160&lt;&gt;"Complete",F160&lt;&gt;"Approved alternative"),"03 — Covenant / anti-hazing",IF(AND(G160&lt;&gt;"Complete",G160&lt;&gt;"Approved alternative"),"04 — Privacy / consent choices",IF(AND(H160&lt;&gt;"Complete",H160&lt;&gt;"Approved alternative"),"05 — Orientation",IF(AND(I160&lt;&gt;"Complete",I160&lt;&gt;"Approved alternative"),"06 — Beauty in Christ",IF(AND(J160&lt;&gt;"Complete",J160&lt;&gt;"Approved alternative"),"07 — Sisterhood / leadership / service",IF(AND(K160&lt;&gt;"Complete",K160&lt;&gt;"Approved alternative"),"08 — P31 Week",IF(L160&lt;&gt;"Complete","09 — National activation","COMPLETE"))))))))))</x:f>
      </x:c>
      <x:c r="T160" s="96"/>
    </x:row>
    <x:row r="161">
      <x:c r="A161" s="122"/>
      <x:c r="B161" s="123"/>
      <x:c r="C161" s="123"/>
      <x:c r="D161" s="123"/>
      <x:c r="E161" s="123"/>
      <x:c r="F161" s="123"/>
      <x:c r="G161" s="123"/>
      <x:c r="H161" s="123"/>
      <x:c r="I161" s="123"/>
      <x:c r="J161" s="123"/>
      <x:c r="K161" s="123"/>
      <x:c r="L161" s="123"/>
      <x:c r="M161" s="123"/>
      <x:c r="N161" s="123"/>
      <x:c r="O161" s="123"/>
      <x:c r="P161" s="123"/>
      <x:c r="Q161" s="125"/>
      <x:c r="R161" s="133" t="str">
        <x:f>IF(A161="","",(COUNTIF(D161:L161,"Complete")+COUNTIF(D161:L161,"Approved alternative"))/'Settings'!$B$7)</x:f>
      </x:c>
      <x:c r="S161" s="15" t="str">
        <x:f>IF(A161="","",IF(AND(D161&lt;&gt;"Complete",D161&lt;&gt;"Approved alternative"),"01 — Application review",IF(AND(E161&lt;&gt;"Complete",E161&lt;&gt;"Approved alternative"),"02 — Dues / waiver",IF(AND(F161&lt;&gt;"Complete",F161&lt;&gt;"Approved alternative"),"03 — Covenant / anti-hazing",IF(AND(G161&lt;&gt;"Complete",G161&lt;&gt;"Approved alternative"),"04 — Privacy / consent choices",IF(AND(H161&lt;&gt;"Complete",H161&lt;&gt;"Approved alternative"),"05 — Orientation",IF(AND(I161&lt;&gt;"Complete",I161&lt;&gt;"Approved alternative"),"06 — Beauty in Christ",IF(AND(J161&lt;&gt;"Complete",J161&lt;&gt;"Approved alternative"),"07 — Sisterhood / leadership / service",IF(AND(K161&lt;&gt;"Complete",K161&lt;&gt;"Approved alternative"),"08 — P31 Week",IF(L161&lt;&gt;"Complete","09 — National activation","COMPLETE"))))))))))</x:f>
      </x:c>
      <x:c r="T161" s="96"/>
    </x:row>
    <x:row r="162">
      <x:c r="A162" s="122"/>
      <x:c r="B162" s="123"/>
      <x:c r="C162" s="123"/>
      <x:c r="D162" s="123"/>
      <x:c r="E162" s="123"/>
      <x:c r="F162" s="123"/>
      <x:c r="G162" s="123"/>
      <x:c r="H162" s="123"/>
      <x:c r="I162" s="123"/>
      <x:c r="J162" s="123"/>
      <x:c r="K162" s="123"/>
      <x:c r="L162" s="123"/>
      <x:c r="M162" s="123"/>
      <x:c r="N162" s="123"/>
      <x:c r="O162" s="123"/>
      <x:c r="P162" s="123"/>
      <x:c r="Q162" s="125"/>
      <x:c r="R162" s="133" t="str">
        <x:f>IF(A162="","",(COUNTIF(D162:L162,"Complete")+COUNTIF(D162:L162,"Approved alternative"))/'Settings'!$B$7)</x:f>
      </x:c>
      <x:c r="S162" s="15" t="str">
        <x:f>IF(A162="","",IF(AND(D162&lt;&gt;"Complete",D162&lt;&gt;"Approved alternative"),"01 — Application review",IF(AND(E162&lt;&gt;"Complete",E162&lt;&gt;"Approved alternative"),"02 — Dues / waiver",IF(AND(F162&lt;&gt;"Complete",F162&lt;&gt;"Approved alternative"),"03 — Covenant / anti-hazing",IF(AND(G162&lt;&gt;"Complete",G162&lt;&gt;"Approved alternative"),"04 — Privacy / consent choices",IF(AND(H162&lt;&gt;"Complete",H162&lt;&gt;"Approved alternative"),"05 — Orientation",IF(AND(I162&lt;&gt;"Complete",I162&lt;&gt;"Approved alternative"),"06 — Beauty in Christ",IF(AND(J162&lt;&gt;"Complete",J162&lt;&gt;"Approved alternative"),"07 — Sisterhood / leadership / service",IF(AND(K162&lt;&gt;"Complete",K162&lt;&gt;"Approved alternative"),"08 — P31 Week",IF(L162&lt;&gt;"Complete","09 — National activation","COMPLETE"))))))))))</x:f>
      </x:c>
      <x:c r="T162" s="96"/>
    </x:row>
    <x:row r="163">
      <x:c r="A163" s="122"/>
      <x:c r="B163" s="123"/>
      <x:c r="C163" s="123"/>
      <x:c r="D163" s="123"/>
      <x:c r="E163" s="123"/>
      <x:c r="F163" s="123"/>
      <x:c r="G163" s="123"/>
      <x:c r="H163" s="123"/>
      <x:c r="I163" s="123"/>
      <x:c r="J163" s="123"/>
      <x:c r="K163" s="123"/>
      <x:c r="L163" s="123"/>
      <x:c r="M163" s="123"/>
      <x:c r="N163" s="123"/>
      <x:c r="O163" s="123"/>
      <x:c r="P163" s="123"/>
      <x:c r="Q163" s="125"/>
      <x:c r="R163" s="133" t="str">
        <x:f>IF(A163="","",(COUNTIF(D163:L163,"Complete")+COUNTIF(D163:L163,"Approved alternative"))/'Settings'!$B$7)</x:f>
      </x:c>
      <x:c r="S163" s="15" t="str">
        <x:f>IF(A163="","",IF(AND(D163&lt;&gt;"Complete",D163&lt;&gt;"Approved alternative"),"01 — Application review",IF(AND(E163&lt;&gt;"Complete",E163&lt;&gt;"Approved alternative"),"02 — Dues / waiver",IF(AND(F163&lt;&gt;"Complete",F163&lt;&gt;"Approved alternative"),"03 — Covenant / anti-hazing",IF(AND(G163&lt;&gt;"Complete",G163&lt;&gt;"Approved alternative"),"04 — Privacy / consent choices",IF(AND(H163&lt;&gt;"Complete",H163&lt;&gt;"Approved alternative"),"05 — Orientation",IF(AND(I163&lt;&gt;"Complete",I163&lt;&gt;"Approved alternative"),"06 — Beauty in Christ",IF(AND(J163&lt;&gt;"Complete",J163&lt;&gt;"Approved alternative"),"07 — Sisterhood / leadership / service",IF(AND(K163&lt;&gt;"Complete",K163&lt;&gt;"Approved alternative"),"08 — P31 Week",IF(L163&lt;&gt;"Complete","09 — National activation","COMPLETE"))))))))))</x:f>
      </x:c>
      <x:c r="T163" s="96"/>
    </x:row>
    <x:row r="164">
      <x:c r="A164" s="122"/>
      <x:c r="B164" s="123"/>
      <x:c r="C164" s="123"/>
      <x:c r="D164" s="123"/>
      <x:c r="E164" s="123"/>
      <x:c r="F164" s="123"/>
      <x:c r="G164" s="123"/>
      <x:c r="H164" s="123"/>
      <x:c r="I164" s="123"/>
      <x:c r="J164" s="123"/>
      <x:c r="K164" s="123"/>
      <x:c r="L164" s="123"/>
      <x:c r="M164" s="123"/>
      <x:c r="N164" s="123"/>
      <x:c r="O164" s="123"/>
      <x:c r="P164" s="123"/>
      <x:c r="Q164" s="125"/>
      <x:c r="R164" s="133" t="str">
        <x:f>IF(A164="","",(COUNTIF(D164:L164,"Complete")+COUNTIF(D164:L164,"Approved alternative"))/'Settings'!$B$7)</x:f>
      </x:c>
      <x:c r="S164" s="15" t="str">
        <x:f>IF(A164="","",IF(AND(D164&lt;&gt;"Complete",D164&lt;&gt;"Approved alternative"),"01 — Application review",IF(AND(E164&lt;&gt;"Complete",E164&lt;&gt;"Approved alternative"),"02 — Dues / waiver",IF(AND(F164&lt;&gt;"Complete",F164&lt;&gt;"Approved alternative"),"03 — Covenant / anti-hazing",IF(AND(G164&lt;&gt;"Complete",G164&lt;&gt;"Approved alternative"),"04 — Privacy / consent choices",IF(AND(H164&lt;&gt;"Complete",H164&lt;&gt;"Approved alternative"),"05 — Orientation",IF(AND(I164&lt;&gt;"Complete",I164&lt;&gt;"Approved alternative"),"06 — Beauty in Christ",IF(AND(J164&lt;&gt;"Complete",J164&lt;&gt;"Approved alternative"),"07 — Sisterhood / leadership / service",IF(AND(K164&lt;&gt;"Complete",K164&lt;&gt;"Approved alternative"),"08 — P31 Week",IF(L164&lt;&gt;"Complete","09 — National activation","COMPLETE"))))))))))</x:f>
      </x:c>
      <x:c r="T164" s="96"/>
    </x:row>
    <x:row r="165">
      <x:c r="A165" s="122"/>
      <x:c r="B165" s="123"/>
      <x:c r="C165" s="123"/>
      <x:c r="D165" s="123"/>
      <x:c r="E165" s="123"/>
      <x:c r="F165" s="123"/>
      <x:c r="G165" s="123"/>
      <x:c r="H165" s="123"/>
      <x:c r="I165" s="123"/>
      <x:c r="J165" s="123"/>
      <x:c r="K165" s="123"/>
      <x:c r="L165" s="123"/>
      <x:c r="M165" s="123"/>
      <x:c r="N165" s="123"/>
      <x:c r="O165" s="123"/>
      <x:c r="P165" s="123"/>
      <x:c r="Q165" s="125"/>
      <x:c r="R165" s="133" t="str">
        <x:f>IF(A165="","",(COUNTIF(D165:L165,"Complete")+COUNTIF(D165:L165,"Approved alternative"))/'Settings'!$B$7)</x:f>
      </x:c>
      <x:c r="S165" s="15" t="str">
        <x:f>IF(A165="","",IF(AND(D165&lt;&gt;"Complete",D165&lt;&gt;"Approved alternative"),"01 — Application review",IF(AND(E165&lt;&gt;"Complete",E165&lt;&gt;"Approved alternative"),"02 — Dues / waiver",IF(AND(F165&lt;&gt;"Complete",F165&lt;&gt;"Approved alternative"),"03 — Covenant / anti-hazing",IF(AND(G165&lt;&gt;"Complete",G165&lt;&gt;"Approved alternative"),"04 — Privacy / consent choices",IF(AND(H165&lt;&gt;"Complete",H165&lt;&gt;"Approved alternative"),"05 — Orientation",IF(AND(I165&lt;&gt;"Complete",I165&lt;&gt;"Approved alternative"),"06 — Beauty in Christ",IF(AND(J165&lt;&gt;"Complete",J165&lt;&gt;"Approved alternative"),"07 — Sisterhood / leadership / service",IF(AND(K165&lt;&gt;"Complete",K165&lt;&gt;"Approved alternative"),"08 — P31 Week",IF(L165&lt;&gt;"Complete","09 — National activation","COMPLETE"))))))))))</x:f>
      </x:c>
      <x:c r="T165" s="96"/>
    </x:row>
    <x:row r="166">
      <x:c r="A166" s="122"/>
      <x:c r="B166" s="123"/>
      <x:c r="C166" s="123"/>
      <x:c r="D166" s="123"/>
      <x:c r="E166" s="123"/>
      <x:c r="F166" s="123"/>
      <x:c r="G166" s="123"/>
      <x:c r="H166" s="123"/>
      <x:c r="I166" s="123"/>
      <x:c r="J166" s="123"/>
      <x:c r="K166" s="123"/>
      <x:c r="L166" s="123"/>
      <x:c r="M166" s="123"/>
      <x:c r="N166" s="123"/>
      <x:c r="O166" s="123"/>
      <x:c r="P166" s="123"/>
      <x:c r="Q166" s="125"/>
      <x:c r="R166" s="133" t="str">
        <x:f>IF(A166="","",(COUNTIF(D166:L166,"Complete")+COUNTIF(D166:L166,"Approved alternative"))/'Settings'!$B$7)</x:f>
      </x:c>
      <x:c r="S166" s="15" t="str">
        <x:f>IF(A166="","",IF(AND(D166&lt;&gt;"Complete",D166&lt;&gt;"Approved alternative"),"01 — Application review",IF(AND(E166&lt;&gt;"Complete",E166&lt;&gt;"Approved alternative"),"02 — Dues / waiver",IF(AND(F166&lt;&gt;"Complete",F166&lt;&gt;"Approved alternative"),"03 — Covenant / anti-hazing",IF(AND(G166&lt;&gt;"Complete",G166&lt;&gt;"Approved alternative"),"04 — Privacy / consent choices",IF(AND(H166&lt;&gt;"Complete",H166&lt;&gt;"Approved alternative"),"05 — Orientation",IF(AND(I166&lt;&gt;"Complete",I166&lt;&gt;"Approved alternative"),"06 — Beauty in Christ",IF(AND(J166&lt;&gt;"Complete",J166&lt;&gt;"Approved alternative"),"07 — Sisterhood / leadership / service",IF(AND(K166&lt;&gt;"Complete",K166&lt;&gt;"Approved alternative"),"08 — P31 Week",IF(L166&lt;&gt;"Complete","09 — National activation","COMPLETE"))))))))))</x:f>
      </x:c>
      <x:c r="T166" s="96"/>
    </x:row>
    <x:row r="167">
      <x:c r="A167" s="122"/>
      <x:c r="B167" s="123"/>
      <x:c r="C167" s="123"/>
      <x:c r="D167" s="123"/>
      <x:c r="E167" s="123"/>
      <x:c r="F167" s="123"/>
      <x:c r="G167" s="123"/>
      <x:c r="H167" s="123"/>
      <x:c r="I167" s="123"/>
      <x:c r="J167" s="123"/>
      <x:c r="K167" s="123"/>
      <x:c r="L167" s="123"/>
      <x:c r="M167" s="123"/>
      <x:c r="N167" s="123"/>
      <x:c r="O167" s="123"/>
      <x:c r="P167" s="123"/>
      <x:c r="Q167" s="125"/>
      <x:c r="R167" s="133" t="str">
        <x:f>IF(A167="","",(COUNTIF(D167:L167,"Complete")+COUNTIF(D167:L167,"Approved alternative"))/'Settings'!$B$7)</x:f>
      </x:c>
      <x:c r="S167" s="15" t="str">
        <x:f>IF(A167="","",IF(AND(D167&lt;&gt;"Complete",D167&lt;&gt;"Approved alternative"),"01 — Application review",IF(AND(E167&lt;&gt;"Complete",E167&lt;&gt;"Approved alternative"),"02 — Dues / waiver",IF(AND(F167&lt;&gt;"Complete",F167&lt;&gt;"Approved alternative"),"03 — Covenant / anti-hazing",IF(AND(G167&lt;&gt;"Complete",G167&lt;&gt;"Approved alternative"),"04 — Privacy / consent choices",IF(AND(H167&lt;&gt;"Complete",H167&lt;&gt;"Approved alternative"),"05 — Orientation",IF(AND(I167&lt;&gt;"Complete",I167&lt;&gt;"Approved alternative"),"06 — Beauty in Christ",IF(AND(J167&lt;&gt;"Complete",J167&lt;&gt;"Approved alternative"),"07 — Sisterhood / leadership / service",IF(AND(K167&lt;&gt;"Complete",K167&lt;&gt;"Approved alternative"),"08 — P31 Week",IF(L167&lt;&gt;"Complete","09 — National activation","COMPLETE"))))))))))</x:f>
      </x:c>
      <x:c r="T167" s="96"/>
    </x:row>
    <x:row r="168">
      <x:c r="A168" s="122"/>
      <x:c r="B168" s="123"/>
      <x:c r="C168" s="123"/>
      <x:c r="D168" s="123"/>
      <x:c r="E168" s="123"/>
      <x:c r="F168" s="123"/>
      <x:c r="G168" s="123"/>
      <x:c r="H168" s="123"/>
      <x:c r="I168" s="123"/>
      <x:c r="J168" s="123"/>
      <x:c r="K168" s="123"/>
      <x:c r="L168" s="123"/>
      <x:c r="M168" s="123"/>
      <x:c r="N168" s="123"/>
      <x:c r="O168" s="123"/>
      <x:c r="P168" s="123"/>
      <x:c r="Q168" s="125"/>
      <x:c r="R168" s="133" t="str">
        <x:f>IF(A168="","",(COUNTIF(D168:L168,"Complete")+COUNTIF(D168:L168,"Approved alternative"))/'Settings'!$B$7)</x:f>
      </x:c>
      <x:c r="S168" s="15" t="str">
        <x:f>IF(A168="","",IF(AND(D168&lt;&gt;"Complete",D168&lt;&gt;"Approved alternative"),"01 — Application review",IF(AND(E168&lt;&gt;"Complete",E168&lt;&gt;"Approved alternative"),"02 — Dues / waiver",IF(AND(F168&lt;&gt;"Complete",F168&lt;&gt;"Approved alternative"),"03 — Covenant / anti-hazing",IF(AND(G168&lt;&gt;"Complete",G168&lt;&gt;"Approved alternative"),"04 — Privacy / consent choices",IF(AND(H168&lt;&gt;"Complete",H168&lt;&gt;"Approved alternative"),"05 — Orientation",IF(AND(I168&lt;&gt;"Complete",I168&lt;&gt;"Approved alternative"),"06 — Beauty in Christ",IF(AND(J168&lt;&gt;"Complete",J168&lt;&gt;"Approved alternative"),"07 — Sisterhood / leadership / service",IF(AND(K168&lt;&gt;"Complete",K168&lt;&gt;"Approved alternative"),"08 — P31 Week",IF(L168&lt;&gt;"Complete","09 — National activation","COMPLETE"))))))))))</x:f>
      </x:c>
      <x:c r="T168" s="96"/>
    </x:row>
    <x:row r="169">
      <x:c r="A169" s="122"/>
      <x:c r="B169" s="123"/>
      <x:c r="C169" s="123"/>
      <x:c r="D169" s="123"/>
      <x:c r="E169" s="123"/>
      <x:c r="F169" s="123"/>
      <x:c r="G169" s="123"/>
      <x:c r="H169" s="123"/>
      <x:c r="I169" s="123"/>
      <x:c r="J169" s="123"/>
      <x:c r="K169" s="123"/>
      <x:c r="L169" s="123"/>
      <x:c r="M169" s="123"/>
      <x:c r="N169" s="123"/>
      <x:c r="O169" s="123"/>
      <x:c r="P169" s="123"/>
      <x:c r="Q169" s="125"/>
      <x:c r="R169" s="133" t="str">
        <x:f>IF(A169="","",(COUNTIF(D169:L169,"Complete")+COUNTIF(D169:L169,"Approved alternative"))/'Settings'!$B$7)</x:f>
      </x:c>
      <x:c r="S169" s="15" t="str">
        <x:f>IF(A169="","",IF(AND(D169&lt;&gt;"Complete",D169&lt;&gt;"Approved alternative"),"01 — Application review",IF(AND(E169&lt;&gt;"Complete",E169&lt;&gt;"Approved alternative"),"02 — Dues / waiver",IF(AND(F169&lt;&gt;"Complete",F169&lt;&gt;"Approved alternative"),"03 — Covenant / anti-hazing",IF(AND(G169&lt;&gt;"Complete",G169&lt;&gt;"Approved alternative"),"04 — Privacy / consent choices",IF(AND(H169&lt;&gt;"Complete",H169&lt;&gt;"Approved alternative"),"05 — Orientation",IF(AND(I169&lt;&gt;"Complete",I169&lt;&gt;"Approved alternative"),"06 — Beauty in Christ",IF(AND(J169&lt;&gt;"Complete",J169&lt;&gt;"Approved alternative"),"07 — Sisterhood / leadership / service",IF(AND(K169&lt;&gt;"Complete",K169&lt;&gt;"Approved alternative"),"08 — P31 Week",IF(L169&lt;&gt;"Complete","09 — National activation","COMPLETE"))))))))))</x:f>
      </x:c>
      <x:c r="T169" s="96"/>
    </x:row>
    <x:row r="170">
      <x:c r="A170" s="122"/>
      <x:c r="B170" s="123"/>
      <x:c r="C170" s="123"/>
      <x:c r="D170" s="123"/>
      <x:c r="E170" s="123"/>
      <x:c r="F170" s="123"/>
      <x:c r="G170" s="123"/>
      <x:c r="H170" s="123"/>
      <x:c r="I170" s="123"/>
      <x:c r="J170" s="123"/>
      <x:c r="K170" s="123"/>
      <x:c r="L170" s="123"/>
      <x:c r="M170" s="123"/>
      <x:c r="N170" s="123"/>
      <x:c r="O170" s="123"/>
      <x:c r="P170" s="123"/>
      <x:c r="Q170" s="125"/>
      <x:c r="R170" s="133" t="str">
        <x:f>IF(A170="","",(COUNTIF(D170:L170,"Complete")+COUNTIF(D170:L170,"Approved alternative"))/'Settings'!$B$7)</x:f>
      </x:c>
      <x:c r="S170" s="15" t="str">
        <x:f>IF(A170="","",IF(AND(D170&lt;&gt;"Complete",D170&lt;&gt;"Approved alternative"),"01 — Application review",IF(AND(E170&lt;&gt;"Complete",E170&lt;&gt;"Approved alternative"),"02 — Dues / waiver",IF(AND(F170&lt;&gt;"Complete",F170&lt;&gt;"Approved alternative"),"03 — Covenant / anti-hazing",IF(AND(G170&lt;&gt;"Complete",G170&lt;&gt;"Approved alternative"),"04 — Privacy / consent choices",IF(AND(H170&lt;&gt;"Complete",H170&lt;&gt;"Approved alternative"),"05 — Orientation",IF(AND(I170&lt;&gt;"Complete",I170&lt;&gt;"Approved alternative"),"06 — Beauty in Christ",IF(AND(J170&lt;&gt;"Complete",J170&lt;&gt;"Approved alternative"),"07 — Sisterhood / leadership / service",IF(AND(K170&lt;&gt;"Complete",K170&lt;&gt;"Approved alternative"),"08 — P31 Week",IF(L170&lt;&gt;"Complete","09 — National activation","COMPLETE"))))))))))</x:f>
      </x:c>
      <x:c r="T170" s="96"/>
    </x:row>
    <x:row r="171">
      <x:c r="A171" s="122"/>
      <x:c r="B171" s="123"/>
      <x:c r="C171" s="123"/>
      <x:c r="D171" s="123"/>
      <x:c r="E171" s="123"/>
      <x:c r="F171" s="123"/>
      <x:c r="G171" s="123"/>
      <x:c r="H171" s="123"/>
      <x:c r="I171" s="123"/>
      <x:c r="J171" s="123"/>
      <x:c r="K171" s="123"/>
      <x:c r="L171" s="123"/>
      <x:c r="M171" s="123"/>
      <x:c r="N171" s="123"/>
      <x:c r="O171" s="123"/>
      <x:c r="P171" s="123"/>
      <x:c r="Q171" s="125"/>
      <x:c r="R171" s="133" t="str">
        <x:f>IF(A171="","",(COUNTIF(D171:L171,"Complete")+COUNTIF(D171:L171,"Approved alternative"))/'Settings'!$B$7)</x:f>
      </x:c>
      <x:c r="S171" s="15" t="str">
        <x:f>IF(A171="","",IF(AND(D171&lt;&gt;"Complete",D171&lt;&gt;"Approved alternative"),"01 — Application review",IF(AND(E171&lt;&gt;"Complete",E171&lt;&gt;"Approved alternative"),"02 — Dues / waiver",IF(AND(F171&lt;&gt;"Complete",F171&lt;&gt;"Approved alternative"),"03 — Covenant / anti-hazing",IF(AND(G171&lt;&gt;"Complete",G171&lt;&gt;"Approved alternative"),"04 — Privacy / consent choices",IF(AND(H171&lt;&gt;"Complete",H171&lt;&gt;"Approved alternative"),"05 — Orientation",IF(AND(I171&lt;&gt;"Complete",I171&lt;&gt;"Approved alternative"),"06 — Beauty in Christ",IF(AND(J171&lt;&gt;"Complete",J171&lt;&gt;"Approved alternative"),"07 — Sisterhood / leadership / service",IF(AND(K171&lt;&gt;"Complete",K171&lt;&gt;"Approved alternative"),"08 — P31 Week",IF(L171&lt;&gt;"Complete","09 — National activation","COMPLETE"))))))))))</x:f>
      </x:c>
      <x:c r="T171" s="96"/>
    </x:row>
    <x:row r="172">
      <x:c r="A172" s="122"/>
      <x:c r="B172" s="123"/>
      <x:c r="C172" s="123"/>
      <x:c r="D172" s="123"/>
      <x:c r="E172" s="123"/>
      <x:c r="F172" s="123"/>
      <x:c r="G172" s="123"/>
      <x:c r="H172" s="123"/>
      <x:c r="I172" s="123"/>
      <x:c r="J172" s="123"/>
      <x:c r="K172" s="123"/>
      <x:c r="L172" s="123"/>
      <x:c r="M172" s="123"/>
      <x:c r="N172" s="123"/>
      <x:c r="O172" s="123"/>
      <x:c r="P172" s="123"/>
      <x:c r="Q172" s="125"/>
      <x:c r="R172" s="133" t="str">
        <x:f>IF(A172="","",(COUNTIF(D172:L172,"Complete")+COUNTIF(D172:L172,"Approved alternative"))/'Settings'!$B$7)</x:f>
      </x:c>
      <x:c r="S172" s="15" t="str">
        <x:f>IF(A172="","",IF(AND(D172&lt;&gt;"Complete",D172&lt;&gt;"Approved alternative"),"01 — Application review",IF(AND(E172&lt;&gt;"Complete",E172&lt;&gt;"Approved alternative"),"02 — Dues / waiver",IF(AND(F172&lt;&gt;"Complete",F172&lt;&gt;"Approved alternative"),"03 — Covenant / anti-hazing",IF(AND(G172&lt;&gt;"Complete",G172&lt;&gt;"Approved alternative"),"04 — Privacy / consent choices",IF(AND(H172&lt;&gt;"Complete",H172&lt;&gt;"Approved alternative"),"05 — Orientation",IF(AND(I172&lt;&gt;"Complete",I172&lt;&gt;"Approved alternative"),"06 — Beauty in Christ",IF(AND(J172&lt;&gt;"Complete",J172&lt;&gt;"Approved alternative"),"07 — Sisterhood / leadership / service",IF(AND(K172&lt;&gt;"Complete",K172&lt;&gt;"Approved alternative"),"08 — P31 Week",IF(L172&lt;&gt;"Complete","09 — National activation","COMPLETE"))))))))))</x:f>
      </x:c>
      <x:c r="T172" s="96"/>
    </x:row>
    <x:row r="173">
      <x:c r="A173" s="122"/>
      <x:c r="B173" s="123"/>
      <x:c r="C173" s="123"/>
      <x:c r="D173" s="123"/>
      <x:c r="E173" s="123"/>
      <x:c r="F173" s="123"/>
      <x:c r="G173" s="123"/>
      <x:c r="H173" s="123"/>
      <x:c r="I173" s="123"/>
      <x:c r="J173" s="123"/>
      <x:c r="K173" s="123"/>
      <x:c r="L173" s="123"/>
      <x:c r="M173" s="123"/>
      <x:c r="N173" s="123"/>
      <x:c r="O173" s="123"/>
      <x:c r="P173" s="123"/>
      <x:c r="Q173" s="125"/>
      <x:c r="R173" s="133" t="str">
        <x:f>IF(A173="","",(COUNTIF(D173:L173,"Complete")+COUNTIF(D173:L173,"Approved alternative"))/'Settings'!$B$7)</x:f>
      </x:c>
      <x:c r="S173" s="15" t="str">
        <x:f>IF(A173="","",IF(AND(D173&lt;&gt;"Complete",D173&lt;&gt;"Approved alternative"),"01 — Application review",IF(AND(E173&lt;&gt;"Complete",E173&lt;&gt;"Approved alternative"),"02 — Dues / waiver",IF(AND(F173&lt;&gt;"Complete",F173&lt;&gt;"Approved alternative"),"03 — Covenant / anti-hazing",IF(AND(G173&lt;&gt;"Complete",G173&lt;&gt;"Approved alternative"),"04 — Privacy / consent choices",IF(AND(H173&lt;&gt;"Complete",H173&lt;&gt;"Approved alternative"),"05 — Orientation",IF(AND(I173&lt;&gt;"Complete",I173&lt;&gt;"Approved alternative"),"06 — Beauty in Christ",IF(AND(J173&lt;&gt;"Complete",J173&lt;&gt;"Approved alternative"),"07 — Sisterhood / leadership / service",IF(AND(K173&lt;&gt;"Complete",K173&lt;&gt;"Approved alternative"),"08 — P31 Week",IF(L173&lt;&gt;"Complete","09 — National activation","COMPLETE"))))))))))</x:f>
      </x:c>
      <x:c r="T173" s="96"/>
    </x:row>
    <x:row r="174">
      <x:c r="A174" s="122"/>
      <x:c r="B174" s="123"/>
      <x:c r="C174" s="123"/>
      <x:c r="D174" s="123"/>
      <x:c r="E174" s="123"/>
      <x:c r="F174" s="123"/>
      <x:c r="G174" s="123"/>
      <x:c r="H174" s="123"/>
      <x:c r="I174" s="123"/>
      <x:c r="J174" s="123"/>
      <x:c r="K174" s="123"/>
      <x:c r="L174" s="123"/>
      <x:c r="M174" s="123"/>
      <x:c r="N174" s="123"/>
      <x:c r="O174" s="123"/>
      <x:c r="P174" s="123"/>
      <x:c r="Q174" s="125"/>
      <x:c r="R174" s="133" t="str">
        <x:f>IF(A174="","",(COUNTIF(D174:L174,"Complete")+COUNTIF(D174:L174,"Approved alternative"))/'Settings'!$B$7)</x:f>
      </x:c>
      <x:c r="S174" s="15" t="str">
        <x:f>IF(A174="","",IF(AND(D174&lt;&gt;"Complete",D174&lt;&gt;"Approved alternative"),"01 — Application review",IF(AND(E174&lt;&gt;"Complete",E174&lt;&gt;"Approved alternative"),"02 — Dues / waiver",IF(AND(F174&lt;&gt;"Complete",F174&lt;&gt;"Approved alternative"),"03 — Covenant / anti-hazing",IF(AND(G174&lt;&gt;"Complete",G174&lt;&gt;"Approved alternative"),"04 — Privacy / consent choices",IF(AND(H174&lt;&gt;"Complete",H174&lt;&gt;"Approved alternative"),"05 — Orientation",IF(AND(I174&lt;&gt;"Complete",I174&lt;&gt;"Approved alternative"),"06 — Beauty in Christ",IF(AND(J174&lt;&gt;"Complete",J174&lt;&gt;"Approved alternative"),"07 — Sisterhood / leadership / service",IF(AND(K174&lt;&gt;"Complete",K174&lt;&gt;"Approved alternative"),"08 — P31 Week",IF(L174&lt;&gt;"Complete","09 — National activation","COMPLETE"))))))))))</x:f>
      </x:c>
      <x:c r="T174" s="96"/>
    </x:row>
    <x:row r="175">
      <x:c r="A175" s="122"/>
      <x:c r="B175" s="123"/>
      <x:c r="C175" s="123"/>
      <x:c r="D175" s="123"/>
      <x:c r="E175" s="123"/>
      <x:c r="F175" s="123"/>
      <x:c r="G175" s="123"/>
      <x:c r="H175" s="123"/>
      <x:c r="I175" s="123"/>
      <x:c r="J175" s="123"/>
      <x:c r="K175" s="123"/>
      <x:c r="L175" s="123"/>
      <x:c r="M175" s="123"/>
      <x:c r="N175" s="123"/>
      <x:c r="O175" s="123"/>
      <x:c r="P175" s="123"/>
      <x:c r="Q175" s="125"/>
      <x:c r="R175" s="133" t="str">
        <x:f>IF(A175="","",(COUNTIF(D175:L175,"Complete")+COUNTIF(D175:L175,"Approved alternative"))/'Settings'!$B$7)</x:f>
      </x:c>
      <x:c r="S175" s="15" t="str">
        <x:f>IF(A175="","",IF(AND(D175&lt;&gt;"Complete",D175&lt;&gt;"Approved alternative"),"01 — Application review",IF(AND(E175&lt;&gt;"Complete",E175&lt;&gt;"Approved alternative"),"02 — Dues / waiver",IF(AND(F175&lt;&gt;"Complete",F175&lt;&gt;"Approved alternative"),"03 — Covenant / anti-hazing",IF(AND(G175&lt;&gt;"Complete",G175&lt;&gt;"Approved alternative"),"04 — Privacy / consent choices",IF(AND(H175&lt;&gt;"Complete",H175&lt;&gt;"Approved alternative"),"05 — Orientation",IF(AND(I175&lt;&gt;"Complete",I175&lt;&gt;"Approved alternative"),"06 — Beauty in Christ",IF(AND(J175&lt;&gt;"Complete",J175&lt;&gt;"Approved alternative"),"07 — Sisterhood / leadership / service",IF(AND(K175&lt;&gt;"Complete",K175&lt;&gt;"Approved alternative"),"08 — P31 Week",IF(L175&lt;&gt;"Complete","09 — National activation","COMPLETE"))))))))))</x:f>
      </x:c>
      <x:c r="T175" s="96"/>
    </x:row>
    <x:row r="176">
      <x:c r="A176" s="122"/>
      <x:c r="B176" s="123"/>
      <x:c r="C176" s="123"/>
      <x:c r="D176" s="123"/>
      <x:c r="E176" s="123"/>
      <x:c r="F176" s="123"/>
      <x:c r="G176" s="123"/>
      <x:c r="H176" s="123"/>
      <x:c r="I176" s="123"/>
      <x:c r="J176" s="123"/>
      <x:c r="K176" s="123"/>
      <x:c r="L176" s="123"/>
      <x:c r="M176" s="123"/>
      <x:c r="N176" s="123"/>
      <x:c r="O176" s="123"/>
      <x:c r="P176" s="123"/>
      <x:c r="Q176" s="125"/>
      <x:c r="R176" s="133" t="str">
        <x:f>IF(A176="","",(COUNTIF(D176:L176,"Complete")+COUNTIF(D176:L176,"Approved alternative"))/'Settings'!$B$7)</x:f>
      </x:c>
      <x:c r="S176" s="15" t="str">
        <x:f>IF(A176="","",IF(AND(D176&lt;&gt;"Complete",D176&lt;&gt;"Approved alternative"),"01 — Application review",IF(AND(E176&lt;&gt;"Complete",E176&lt;&gt;"Approved alternative"),"02 — Dues / waiver",IF(AND(F176&lt;&gt;"Complete",F176&lt;&gt;"Approved alternative"),"03 — Covenant / anti-hazing",IF(AND(G176&lt;&gt;"Complete",G176&lt;&gt;"Approved alternative"),"04 — Privacy / consent choices",IF(AND(H176&lt;&gt;"Complete",H176&lt;&gt;"Approved alternative"),"05 — Orientation",IF(AND(I176&lt;&gt;"Complete",I176&lt;&gt;"Approved alternative"),"06 — Beauty in Christ",IF(AND(J176&lt;&gt;"Complete",J176&lt;&gt;"Approved alternative"),"07 — Sisterhood / leadership / service",IF(AND(K176&lt;&gt;"Complete",K176&lt;&gt;"Approved alternative"),"08 — P31 Week",IF(L176&lt;&gt;"Complete","09 — National activation","COMPLETE"))))))))))</x:f>
      </x:c>
      <x:c r="T176" s="96"/>
    </x:row>
    <x:row r="177">
      <x:c r="A177" s="122"/>
      <x:c r="B177" s="123"/>
      <x:c r="C177" s="123"/>
      <x:c r="D177" s="123"/>
      <x:c r="E177" s="123"/>
      <x:c r="F177" s="123"/>
      <x:c r="G177" s="123"/>
      <x:c r="H177" s="123"/>
      <x:c r="I177" s="123"/>
      <x:c r="J177" s="123"/>
      <x:c r="K177" s="123"/>
      <x:c r="L177" s="123"/>
      <x:c r="M177" s="123"/>
      <x:c r="N177" s="123"/>
      <x:c r="O177" s="123"/>
      <x:c r="P177" s="123"/>
      <x:c r="Q177" s="125"/>
      <x:c r="R177" s="133" t="str">
        <x:f>IF(A177="","",(COUNTIF(D177:L177,"Complete")+COUNTIF(D177:L177,"Approved alternative"))/'Settings'!$B$7)</x:f>
      </x:c>
      <x:c r="S177" s="15" t="str">
        <x:f>IF(A177="","",IF(AND(D177&lt;&gt;"Complete",D177&lt;&gt;"Approved alternative"),"01 — Application review",IF(AND(E177&lt;&gt;"Complete",E177&lt;&gt;"Approved alternative"),"02 — Dues / waiver",IF(AND(F177&lt;&gt;"Complete",F177&lt;&gt;"Approved alternative"),"03 — Covenant / anti-hazing",IF(AND(G177&lt;&gt;"Complete",G177&lt;&gt;"Approved alternative"),"04 — Privacy / consent choices",IF(AND(H177&lt;&gt;"Complete",H177&lt;&gt;"Approved alternative"),"05 — Orientation",IF(AND(I177&lt;&gt;"Complete",I177&lt;&gt;"Approved alternative"),"06 — Beauty in Christ",IF(AND(J177&lt;&gt;"Complete",J177&lt;&gt;"Approved alternative"),"07 — Sisterhood / leadership / service",IF(AND(K177&lt;&gt;"Complete",K177&lt;&gt;"Approved alternative"),"08 — P31 Week",IF(L177&lt;&gt;"Complete","09 — National activation","COMPLETE"))))))))))</x:f>
      </x:c>
      <x:c r="T177" s="96"/>
    </x:row>
    <x:row r="178">
      <x:c r="A178" s="122"/>
      <x:c r="B178" s="123"/>
      <x:c r="C178" s="123"/>
      <x:c r="D178" s="123"/>
      <x:c r="E178" s="123"/>
      <x:c r="F178" s="123"/>
      <x:c r="G178" s="123"/>
      <x:c r="H178" s="123"/>
      <x:c r="I178" s="123"/>
      <x:c r="J178" s="123"/>
      <x:c r="K178" s="123"/>
      <x:c r="L178" s="123"/>
      <x:c r="M178" s="123"/>
      <x:c r="N178" s="123"/>
      <x:c r="O178" s="123"/>
      <x:c r="P178" s="123"/>
      <x:c r="Q178" s="125"/>
      <x:c r="R178" s="133" t="str">
        <x:f>IF(A178="","",(COUNTIF(D178:L178,"Complete")+COUNTIF(D178:L178,"Approved alternative"))/'Settings'!$B$7)</x:f>
      </x:c>
      <x:c r="S178" s="15" t="str">
        <x:f>IF(A178="","",IF(AND(D178&lt;&gt;"Complete",D178&lt;&gt;"Approved alternative"),"01 — Application review",IF(AND(E178&lt;&gt;"Complete",E178&lt;&gt;"Approved alternative"),"02 — Dues / waiver",IF(AND(F178&lt;&gt;"Complete",F178&lt;&gt;"Approved alternative"),"03 — Covenant / anti-hazing",IF(AND(G178&lt;&gt;"Complete",G178&lt;&gt;"Approved alternative"),"04 — Privacy / consent choices",IF(AND(H178&lt;&gt;"Complete",H178&lt;&gt;"Approved alternative"),"05 — Orientation",IF(AND(I178&lt;&gt;"Complete",I178&lt;&gt;"Approved alternative"),"06 — Beauty in Christ",IF(AND(J178&lt;&gt;"Complete",J178&lt;&gt;"Approved alternative"),"07 — Sisterhood / leadership / service",IF(AND(K178&lt;&gt;"Complete",K178&lt;&gt;"Approved alternative"),"08 — P31 Week",IF(L178&lt;&gt;"Complete","09 — National activation","COMPLETE"))))))))))</x:f>
      </x:c>
      <x:c r="T178" s="96"/>
    </x:row>
    <x:row r="179">
      <x:c r="A179" s="122"/>
      <x:c r="B179" s="123"/>
      <x:c r="C179" s="123"/>
      <x:c r="D179" s="123"/>
      <x:c r="E179" s="123"/>
      <x:c r="F179" s="123"/>
      <x:c r="G179" s="123"/>
      <x:c r="H179" s="123"/>
      <x:c r="I179" s="123"/>
      <x:c r="J179" s="123"/>
      <x:c r="K179" s="123"/>
      <x:c r="L179" s="123"/>
      <x:c r="M179" s="123"/>
      <x:c r="N179" s="123"/>
      <x:c r="O179" s="123"/>
      <x:c r="P179" s="123"/>
      <x:c r="Q179" s="125"/>
      <x:c r="R179" s="133" t="str">
        <x:f>IF(A179="","",(COUNTIF(D179:L179,"Complete")+COUNTIF(D179:L179,"Approved alternative"))/'Settings'!$B$7)</x:f>
      </x:c>
      <x:c r="S179" s="15" t="str">
        <x:f>IF(A179="","",IF(AND(D179&lt;&gt;"Complete",D179&lt;&gt;"Approved alternative"),"01 — Application review",IF(AND(E179&lt;&gt;"Complete",E179&lt;&gt;"Approved alternative"),"02 — Dues / waiver",IF(AND(F179&lt;&gt;"Complete",F179&lt;&gt;"Approved alternative"),"03 — Covenant / anti-hazing",IF(AND(G179&lt;&gt;"Complete",G179&lt;&gt;"Approved alternative"),"04 — Privacy / consent choices",IF(AND(H179&lt;&gt;"Complete",H179&lt;&gt;"Approved alternative"),"05 — Orientation",IF(AND(I179&lt;&gt;"Complete",I179&lt;&gt;"Approved alternative"),"06 — Beauty in Christ",IF(AND(J179&lt;&gt;"Complete",J179&lt;&gt;"Approved alternative"),"07 — Sisterhood / leadership / service",IF(AND(K179&lt;&gt;"Complete",K179&lt;&gt;"Approved alternative"),"08 — P31 Week",IF(L179&lt;&gt;"Complete","09 — National activation","COMPLETE"))))))))))</x:f>
      </x:c>
      <x:c r="T179" s="96"/>
    </x:row>
    <x:row r="180">
      <x:c r="A180" s="122"/>
      <x:c r="B180" s="123"/>
      <x:c r="C180" s="123"/>
      <x:c r="D180" s="123"/>
      <x:c r="E180" s="123"/>
      <x:c r="F180" s="123"/>
      <x:c r="G180" s="123"/>
      <x:c r="H180" s="123"/>
      <x:c r="I180" s="123"/>
      <x:c r="J180" s="123"/>
      <x:c r="K180" s="123"/>
      <x:c r="L180" s="123"/>
      <x:c r="M180" s="123"/>
      <x:c r="N180" s="123"/>
      <x:c r="O180" s="123"/>
      <x:c r="P180" s="123"/>
      <x:c r="Q180" s="125"/>
      <x:c r="R180" s="133" t="str">
        <x:f>IF(A180="","",(COUNTIF(D180:L180,"Complete")+COUNTIF(D180:L180,"Approved alternative"))/'Settings'!$B$7)</x:f>
      </x:c>
      <x:c r="S180" s="15" t="str">
        <x:f>IF(A180="","",IF(AND(D180&lt;&gt;"Complete",D180&lt;&gt;"Approved alternative"),"01 — Application review",IF(AND(E180&lt;&gt;"Complete",E180&lt;&gt;"Approved alternative"),"02 — Dues / waiver",IF(AND(F180&lt;&gt;"Complete",F180&lt;&gt;"Approved alternative"),"03 — Covenant / anti-hazing",IF(AND(G180&lt;&gt;"Complete",G180&lt;&gt;"Approved alternative"),"04 — Privacy / consent choices",IF(AND(H180&lt;&gt;"Complete",H180&lt;&gt;"Approved alternative"),"05 — Orientation",IF(AND(I180&lt;&gt;"Complete",I180&lt;&gt;"Approved alternative"),"06 — Beauty in Christ",IF(AND(J180&lt;&gt;"Complete",J180&lt;&gt;"Approved alternative"),"07 — Sisterhood / leadership / service",IF(AND(K180&lt;&gt;"Complete",K180&lt;&gt;"Approved alternative"),"08 — P31 Week",IF(L180&lt;&gt;"Complete","09 — National activation","COMPLETE"))))))))))</x:f>
      </x:c>
      <x:c r="T180" s="96"/>
    </x:row>
    <x:row r="181">
      <x:c r="A181" s="122"/>
      <x:c r="B181" s="123"/>
      <x:c r="C181" s="123"/>
      <x:c r="D181" s="123"/>
      <x:c r="E181" s="123"/>
      <x:c r="F181" s="123"/>
      <x:c r="G181" s="123"/>
      <x:c r="H181" s="123"/>
      <x:c r="I181" s="123"/>
      <x:c r="J181" s="123"/>
      <x:c r="K181" s="123"/>
      <x:c r="L181" s="123"/>
      <x:c r="M181" s="123"/>
      <x:c r="N181" s="123"/>
      <x:c r="O181" s="123"/>
      <x:c r="P181" s="123"/>
      <x:c r="Q181" s="125"/>
      <x:c r="R181" s="133" t="str">
        <x:f>IF(A181="","",(COUNTIF(D181:L181,"Complete")+COUNTIF(D181:L181,"Approved alternative"))/'Settings'!$B$7)</x:f>
      </x:c>
      <x:c r="S181" s="15" t="str">
        <x:f>IF(A181="","",IF(AND(D181&lt;&gt;"Complete",D181&lt;&gt;"Approved alternative"),"01 — Application review",IF(AND(E181&lt;&gt;"Complete",E181&lt;&gt;"Approved alternative"),"02 — Dues / waiver",IF(AND(F181&lt;&gt;"Complete",F181&lt;&gt;"Approved alternative"),"03 — Covenant / anti-hazing",IF(AND(G181&lt;&gt;"Complete",G181&lt;&gt;"Approved alternative"),"04 — Privacy / consent choices",IF(AND(H181&lt;&gt;"Complete",H181&lt;&gt;"Approved alternative"),"05 — Orientation",IF(AND(I181&lt;&gt;"Complete",I181&lt;&gt;"Approved alternative"),"06 — Beauty in Christ",IF(AND(J181&lt;&gt;"Complete",J181&lt;&gt;"Approved alternative"),"07 — Sisterhood / leadership / service",IF(AND(K181&lt;&gt;"Complete",K181&lt;&gt;"Approved alternative"),"08 — P31 Week",IF(L181&lt;&gt;"Complete","09 — National activation","COMPLETE"))))))))))</x:f>
      </x:c>
      <x:c r="T181" s="96"/>
    </x:row>
    <x:row r="182">
      <x:c r="A182" s="122"/>
      <x:c r="B182" s="123"/>
      <x:c r="C182" s="123"/>
      <x:c r="D182" s="123"/>
      <x:c r="E182" s="123"/>
      <x:c r="F182" s="123"/>
      <x:c r="G182" s="123"/>
      <x:c r="H182" s="123"/>
      <x:c r="I182" s="123"/>
      <x:c r="J182" s="123"/>
      <x:c r="K182" s="123"/>
      <x:c r="L182" s="123"/>
      <x:c r="M182" s="123"/>
      <x:c r="N182" s="123"/>
      <x:c r="O182" s="123"/>
      <x:c r="P182" s="123"/>
      <x:c r="Q182" s="125"/>
      <x:c r="R182" s="133" t="str">
        <x:f>IF(A182="","",(COUNTIF(D182:L182,"Complete")+COUNTIF(D182:L182,"Approved alternative"))/'Settings'!$B$7)</x:f>
      </x:c>
      <x:c r="S182" s="15" t="str">
        <x:f>IF(A182="","",IF(AND(D182&lt;&gt;"Complete",D182&lt;&gt;"Approved alternative"),"01 — Application review",IF(AND(E182&lt;&gt;"Complete",E182&lt;&gt;"Approved alternative"),"02 — Dues / waiver",IF(AND(F182&lt;&gt;"Complete",F182&lt;&gt;"Approved alternative"),"03 — Covenant / anti-hazing",IF(AND(G182&lt;&gt;"Complete",G182&lt;&gt;"Approved alternative"),"04 — Privacy / consent choices",IF(AND(H182&lt;&gt;"Complete",H182&lt;&gt;"Approved alternative"),"05 — Orientation",IF(AND(I182&lt;&gt;"Complete",I182&lt;&gt;"Approved alternative"),"06 — Beauty in Christ",IF(AND(J182&lt;&gt;"Complete",J182&lt;&gt;"Approved alternative"),"07 — Sisterhood / leadership / service",IF(AND(K182&lt;&gt;"Complete",K182&lt;&gt;"Approved alternative"),"08 — P31 Week",IF(L182&lt;&gt;"Complete","09 — National activation","COMPLETE"))))))))))</x:f>
      </x:c>
      <x:c r="T182" s="96"/>
    </x:row>
    <x:row r="183">
      <x:c r="A183" s="122"/>
      <x:c r="B183" s="123"/>
      <x:c r="C183" s="123"/>
      <x:c r="D183" s="123"/>
      <x:c r="E183" s="123"/>
      <x:c r="F183" s="123"/>
      <x:c r="G183" s="123"/>
      <x:c r="H183" s="123"/>
      <x:c r="I183" s="123"/>
      <x:c r="J183" s="123"/>
      <x:c r="K183" s="123"/>
      <x:c r="L183" s="123"/>
      <x:c r="M183" s="123"/>
      <x:c r="N183" s="123"/>
      <x:c r="O183" s="123"/>
      <x:c r="P183" s="123"/>
      <x:c r="Q183" s="125"/>
      <x:c r="R183" s="133" t="str">
        <x:f>IF(A183="","",(COUNTIF(D183:L183,"Complete")+COUNTIF(D183:L183,"Approved alternative"))/'Settings'!$B$7)</x:f>
      </x:c>
      <x:c r="S183" s="15" t="str">
        <x:f>IF(A183="","",IF(AND(D183&lt;&gt;"Complete",D183&lt;&gt;"Approved alternative"),"01 — Application review",IF(AND(E183&lt;&gt;"Complete",E183&lt;&gt;"Approved alternative"),"02 — Dues / waiver",IF(AND(F183&lt;&gt;"Complete",F183&lt;&gt;"Approved alternative"),"03 — Covenant / anti-hazing",IF(AND(G183&lt;&gt;"Complete",G183&lt;&gt;"Approved alternative"),"04 — Privacy / consent choices",IF(AND(H183&lt;&gt;"Complete",H183&lt;&gt;"Approved alternative"),"05 — Orientation",IF(AND(I183&lt;&gt;"Complete",I183&lt;&gt;"Approved alternative"),"06 — Beauty in Christ",IF(AND(J183&lt;&gt;"Complete",J183&lt;&gt;"Approved alternative"),"07 — Sisterhood / leadership / service",IF(AND(K183&lt;&gt;"Complete",K183&lt;&gt;"Approved alternative"),"08 — P31 Week",IF(L183&lt;&gt;"Complete","09 — National activation","COMPLETE"))))))))))</x:f>
      </x:c>
      <x:c r="T183" s="96"/>
    </x:row>
    <x:row r="184">
      <x:c r="A184" s="122"/>
      <x:c r="B184" s="123"/>
      <x:c r="C184" s="123"/>
      <x:c r="D184" s="123"/>
      <x:c r="E184" s="123"/>
      <x:c r="F184" s="123"/>
      <x:c r="G184" s="123"/>
      <x:c r="H184" s="123"/>
      <x:c r="I184" s="123"/>
      <x:c r="J184" s="123"/>
      <x:c r="K184" s="123"/>
      <x:c r="L184" s="123"/>
      <x:c r="M184" s="123"/>
      <x:c r="N184" s="123"/>
      <x:c r="O184" s="123"/>
      <x:c r="P184" s="123"/>
      <x:c r="Q184" s="125"/>
      <x:c r="R184" s="133" t="str">
        <x:f>IF(A184="","",(COUNTIF(D184:L184,"Complete")+COUNTIF(D184:L184,"Approved alternative"))/'Settings'!$B$7)</x:f>
      </x:c>
      <x:c r="S184" s="15" t="str">
        <x:f>IF(A184="","",IF(AND(D184&lt;&gt;"Complete",D184&lt;&gt;"Approved alternative"),"01 — Application review",IF(AND(E184&lt;&gt;"Complete",E184&lt;&gt;"Approved alternative"),"02 — Dues / waiver",IF(AND(F184&lt;&gt;"Complete",F184&lt;&gt;"Approved alternative"),"03 — Covenant / anti-hazing",IF(AND(G184&lt;&gt;"Complete",G184&lt;&gt;"Approved alternative"),"04 — Privacy / consent choices",IF(AND(H184&lt;&gt;"Complete",H184&lt;&gt;"Approved alternative"),"05 — Orientation",IF(AND(I184&lt;&gt;"Complete",I184&lt;&gt;"Approved alternative"),"06 — Beauty in Christ",IF(AND(J184&lt;&gt;"Complete",J184&lt;&gt;"Approved alternative"),"07 — Sisterhood / leadership / service",IF(AND(K184&lt;&gt;"Complete",K184&lt;&gt;"Approved alternative"),"08 — P31 Week",IF(L184&lt;&gt;"Complete","09 — National activation","COMPLETE"))))))))))</x:f>
      </x:c>
      <x:c r="T184" s="96"/>
    </x:row>
    <x:row r="185">
      <x:c r="A185" s="122"/>
      <x:c r="B185" s="123"/>
      <x:c r="C185" s="123"/>
      <x:c r="D185" s="123"/>
      <x:c r="E185" s="123"/>
      <x:c r="F185" s="123"/>
      <x:c r="G185" s="123"/>
      <x:c r="H185" s="123"/>
      <x:c r="I185" s="123"/>
      <x:c r="J185" s="123"/>
      <x:c r="K185" s="123"/>
      <x:c r="L185" s="123"/>
      <x:c r="M185" s="123"/>
      <x:c r="N185" s="123"/>
      <x:c r="O185" s="123"/>
      <x:c r="P185" s="123"/>
      <x:c r="Q185" s="125"/>
      <x:c r="R185" s="133" t="str">
        <x:f>IF(A185="","",(COUNTIF(D185:L185,"Complete")+COUNTIF(D185:L185,"Approved alternative"))/'Settings'!$B$7)</x:f>
      </x:c>
      <x:c r="S185" s="15" t="str">
        <x:f>IF(A185="","",IF(AND(D185&lt;&gt;"Complete",D185&lt;&gt;"Approved alternative"),"01 — Application review",IF(AND(E185&lt;&gt;"Complete",E185&lt;&gt;"Approved alternative"),"02 — Dues / waiver",IF(AND(F185&lt;&gt;"Complete",F185&lt;&gt;"Approved alternative"),"03 — Covenant / anti-hazing",IF(AND(G185&lt;&gt;"Complete",G185&lt;&gt;"Approved alternative"),"04 — Privacy / consent choices",IF(AND(H185&lt;&gt;"Complete",H185&lt;&gt;"Approved alternative"),"05 — Orientation",IF(AND(I185&lt;&gt;"Complete",I185&lt;&gt;"Approved alternative"),"06 — Beauty in Christ",IF(AND(J185&lt;&gt;"Complete",J185&lt;&gt;"Approved alternative"),"07 — Sisterhood / leadership / service",IF(AND(K185&lt;&gt;"Complete",K185&lt;&gt;"Approved alternative"),"08 — P31 Week",IF(L185&lt;&gt;"Complete","09 — National activation","COMPLETE"))))))))))</x:f>
      </x:c>
      <x:c r="T185" s="96"/>
    </x:row>
    <x:row r="186">
      <x:c r="A186" s="122"/>
      <x:c r="B186" s="123"/>
      <x:c r="C186" s="123"/>
      <x:c r="D186" s="123"/>
      <x:c r="E186" s="123"/>
      <x:c r="F186" s="123"/>
      <x:c r="G186" s="123"/>
      <x:c r="H186" s="123"/>
      <x:c r="I186" s="123"/>
      <x:c r="J186" s="123"/>
      <x:c r="K186" s="123"/>
      <x:c r="L186" s="123"/>
      <x:c r="M186" s="123"/>
      <x:c r="N186" s="123"/>
      <x:c r="O186" s="123"/>
      <x:c r="P186" s="123"/>
      <x:c r="Q186" s="125"/>
      <x:c r="R186" s="133" t="str">
        <x:f>IF(A186="","",(COUNTIF(D186:L186,"Complete")+COUNTIF(D186:L186,"Approved alternative"))/'Settings'!$B$7)</x:f>
      </x:c>
      <x:c r="S186" s="15" t="str">
        <x:f>IF(A186="","",IF(AND(D186&lt;&gt;"Complete",D186&lt;&gt;"Approved alternative"),"01 — Application review",IF(AND(E186&lt;&gt;"Complete",E186&lt;&gt;"Approved alternative"),"02 — Dues / waiver",IF(AND(F186&lt;&gt;"Complete",F186&lt;&gt;"Approved alternative"),"03 — Covenant / anti-hazing",IF(AND(G186&lt;&gt;"Complete",G186&lt;&gt;"Approved alternative"),"04 — Privacy / consent choices",IF(AND(H186&lt;&gt;"Complete",H186&lt;&gt;"Approved alternative"),"05 — Orientation",IF(AND(I186&lt;&gt;"Complete",I186&lt;&gt;"Approved alternative"),"06 — Beauty in Christ",IF(AND(J186&lt;&gt;"Complete",J186&lt;&gt;"Approved alternative"),"07 — Sisterhood / leadership / service",IF(AND(K186&lt;&gt;"Complete",K186&lt;&gt;"Approved alternative"),"08 — P31 Week",IF(L186&lt;&gt;"Complete","09 — National activation","COMPLETE"))))))))))</x:f>
      </x:c>
      <x:c r="T186" s="96"/>
    </x:row>
    <x:row r="187">
      <x:c r="A187" s="122"/>
      <x:c r="B187" s="123"/>
      <x:c r="C187" s="123"/>
      <x:c r="D187" s="123"/>
      <x:c r="E187" s="123"/>
      <x:c r="F187" s="123"/>
      <x:c r="G187" s="123"/>
      <x:c r="H187" s="123"/>
      <x:c r="I187" s="123"/>
      <x:c r="J187" s="123"/>
      <x:c r="K187" s="123"/>
      <x:c r="L187" s="123"/>
      <x:c r="M187" s="123"/>
      <x:c r="N187" s="123"/>
      <x:c r="O187" s="123"/>
      <x:c r="P187" s="123"/>
      <x:c r="Q187" s="125"/>
      <x:c r="R187" s="133" t="str">
        <x:f>IF(A187="","",(COUNTIF(D187:L187,"Complete")+COUNTIF(D187:L187,"Approved alternative"))/'Settings'!$B$7)</x:f>
      </x:c>
      <x:c r="S187" s="15" t="str">
        <x:f>IF(A187="","",IF(AND(D187&lt;&gt;"Complete",D187&lt;&gt;"Approved alternative"),"01 — Application review",IF(AND(E187&lt;&gt;"Complete",E187&lt;&gt;"Approved alternative"),"02 — Dues / waiver",IF(AND(F187&lt;&gt;"Complete",F187&lt;&gt;"Approved alternative"),"03 — Covenant / anti-hazing",IF(AND(G187&lt;&gt;"Complete",G187&lt;&gt;"Approved alternative"),"04 — Privacy / consent choices",IF(AND(H187&lt;&gt;"Complete",H187&lt;&gt;"Approved alternative"),"05 — Orientation",IF(AND(I187&lt;&gt;"Complete",I187&lt;&gt;"Approved alternative"),"06 — Beauty in Christ",IF(AND(J187&lt;&gt;"Complete",J187&lt;&gt;"Approved alternative"),"07 — Sisterhood / leadership / service",IF(AND(K187&lt;&gt;"Complete",K187&lt;&gt;"Approved alternative"),"08 — P31 Week",IF(L187&lt;&gt;"Complete","09 — National activation","COMPLETE"))))))))))</x:f>
      </x:c>
      <x:c r="T187" s="96"/>
    </x:row>
    <x:row r="188">
      <x:c r="A188" s="122"/>
      <x:c r="B188" s="123"/>
      <x:c r="C188" s="123"/>
      <x:c r="D188" s="123"/>
      <x:c r="E188" s="123"/>
      <x:c r="F188" s="123"/>
      <x:c r="G188" s="123"/>
      <x:c r="H188" s="123"/>
      <x:c r="I188" s="123"/>
      <x:c r="J188" s="123"/>
      <x:c r="K188" s="123"/>
      <x:c r="L188" s="123"/>
      <x:c r="M188" s="123"/>
      <x:c r="N188" s="123"/>
      <x:c r="O188" s="123"/>
      <x:c r="P188" s="123"/>
      <x:c r="Q188" s="125"/>
      <x:c r="R188" s="133" t="str">
        <x:f>IF(A188="","",(COUNTIF(D188:L188,"Complete")+COUNTIF(D188:L188,"Approved alternative"))/'Settings'!$B$7)</x:f>
      </x:c>
      <x:c r="S188" s="15" t="str">
        <x:f>IF(A188="","",IF(AND(D188&lt;&gt;"Complete",D188&lt;&gt;"Approved alternative"),"01 — Application review",IF(AND(E188&lt;&gt;"Complete",E188&lt;&gt;"Approved alternative"),"02 — Dues / waiver",IF(AND(F188&lt;&gt;"Complete",F188&lt;&gt;"Approved alternative"),"03 — Covenant / anti-hazing",IF(AND(G188&lt;&gt;"Complete",G188&lt;&gt;"Approved alternative"),"04 — Privacy / consent choices",IF(AND(H188&lt;&gt;"Complete",H188&lt;&gt;"Approved alternative"),"05 — Orientation",IF(AND(I188&lt;&gt;"Complete",I188&lt;&gt;"Approved alternative"),"06 — Beauty in Christ",IF(AND(J188&lt;&gt;"Complete",J188&lt;&gt;"Approved alternative"),"07 — Sisterhood / leadership / service",IF(AND(K188&lt;&gt;"Complete",K188&lt;&gt;"Approved alternative"),"08 — P31 Week",IF(L188&lt;&gt;"Complete","09 — National activation","COMPLETE"))))))))))</x:f>
      </x:c>
      <x:c r="T188" s="96"/>
    </x:row>
    <x:row r="189">
      <x:c r="A189" s="122"/>
      <x:c r="B189" s="123"/>
      <x:c r="C189" s="123"/>
      <x:c r="D189" s="123"/>
      <x:c r="E189" s="123"/>
      <x:c r="F189" s="123"/>
      <x:c r="G189" s="123"/>
      <x:c r="H189" s="123"/>
      <x:c r="I189" s="123"/>
      <x:c r="J189" s="123"/>
      <x:c r="K189" s="123"/>
      <x:c r="L189" s="123"/>
      <x:c r="M189" s="123"/>
      <x:c r="N189" s="123"/>
      <x:c r="O189" s="123"/>
      <x:c r="P189" s="123"/>
      <x:c r="Q189" s="125"/>
      <x:c r="R189" s="133" t="str">
        <x:f>IF(A189="","",(COUNTIF(D189:L189,"Complete")+COUNTIF(D189:L189,"Approved alternative"))/'Settings'!$B$7)</x:f>
      </x:c>
      <x:c r="S189" s="15" t="str">
        <x:f>IF(A189="","",IF(AND(D189&lt;&gt;"Complete",D189&lt;&gt;"Approved alternative"),"01 — Application review",IF(AND(E189&lt;&gt;"Complete",E189&lt;&gt;"Approved alternative"),"02 — Dues / waiver",IF(AND(F189&lt;&gt;"Complete",F189&lt;&gt;"Approved alternative"),"03 — Covenant / anti-hazing",IF(AND(G189&lt;&gt;"Complete",G189&lt;&gt;"Approved alternative"),"04 — Privacy / consent choices",IF(AND(H189&lt;&gt;"Complete",H189&lt;&gt;"Approved alternative"),"05 — Orientation",IF(AND(I189&lt;&gt;"Complete",I189&lt;&gt;"Approved alternative"),"06 — Beauty in Christ",IF(AND(J189&lt;&gt;"Complete",J189&lt;&gt;"Approved alternative"),"07 — Sisterhood / leadership / service",IF(AND(K189&lt;&gt;"Complete",K189&lt;&gt;"Approved alternative"),"08 — P31 Week",IF(L189&lt;&gt;"Complete","09 — National activation","COMPLETE"))))))))))</x:f>
      </x:c>
      <x:c r="T189" s="96"/>
    </x:row>
    <x:row r="190">
      <x:c r="A190" s="122"/>
      <x:c r="B190" s="123"/>
      <x:c r="C190" s="123"/>
      <x:c r="D190" s="123"/>
      <x:c r="E190" s="123"/>
      <x:c r="F190" s="123"/>
      <x:c r="G190" s="123"/>
      <x:c r="H190" s="123"/>
      <x:c r="I190" s="123"/>
      <x:c r="J190" s="123"/>
      <x:c r="K190" s="123"/>
      <x:c r="L190" s="123"/>
      <x:c r="M190" s="123"/>
      <x:c r="N190" s="123"/>
      <x:c r="O190" s="123"/>
      <x:c r="P190" s="123"/>
      <x:c r="Q190" s="125"/>
      <x:c r="R190" s="133" t="str">
        <x:f>IF(A190="","",(COUNTIF(D190:L190,"Complete")+COUNTIF(D190:L190,"Approved alternative"))/'Settings'!$B$7)</x:f>
      </x:c>
      <x:c r="S190" s="15" t="str">
        <x:f>IF(A190="","",IF(AND(D190&lt;&gt;"Complete",D190&lt;&gt;"Approved alternative"),"01 — Application review",IF(AND(E190&lt;&gt;"Complete",E190&lt;&gt;"Approved alternative"),"02 — Dues / waiver",IF(AND(F190&lt;&gt;"Complete",F190&lt;&gt;"Approved alternative"),"03 — Covenant / anti-hazing",IF(AND(G190&lt;&gt;"Complete",G190&lt;&gt;"Approved alternative"),"04 — Privacy / consent choices",IF(AND(H190&lt;&gt;"Complete",H190&lt;&gt;"Approved alternative"),"05 — Orientation",IF(AND(I190&lt;&gt;"Complete",I190&lt;&gt;"Approved alternative"),"06 — Beauty in Christ",IF(AND(J190&lt;&gt;"Complete",J190&lt;&gt;"Approved alternative"),"07 — Sisterhood / leadership / service",IF(AND(K190&lt;&gt;"Complete",K190&lt;&gt;"Approved alternative"),"08 — P31 Week",IF(L190&lt;&gt;"Complete","09 — National activation","COMPLETE"))))))))))</x:f>
      </x:c>
      <x:c r="T190" s="96"/>
    </x:row>
    <x:row r="191">
      <x:c r="A191" s="122"/>
      <x:c r="B191" s="123"/>
      <x:c r="C191" s="123"/>
      <x:c r="D191" s="123"/>
      <x:c r="E191" s="123"/>
      <x:c r="F191" s="123"/>
      <x:c r="G191" s="123"/>
      <x:c r="H191" s="123"/>
      <x:c r="I191" s="123"/>
      <x:c r="J191" s="123"/>
      <x:c r="K191" s="123"/>
      <x:c r="L191" s="123"/>
      <x:c r="M191" s="123"/>
      <x:c r="N191" s="123"/>
      <x:c r="O191" s="123"/>
      <x:c r="P191" s="123"/>
      <x:c r="Q191" s="125"/>
      <x:c r="R191" s="133" t="str">
        <x:f>IF(A191="","",(COUNTIF(D191:L191,"Complete")+COUNTIF(D191:L191,"Approved alternative"))/'Settings'!$B$7)</x:f>
      </x:c>
      <x:c r="S191" s="15" t="str">
        <x:f>IF(A191="","",IF(AND(D191&lt;&gt;"Complete",D191&lt;&gt;"Approved alternative"),"01 — Application review",IF(AND(E191&lt;&gt;"Complete",E191&lt;&gt;"Approved alternative"),"02 — Dues / waiver",IF(AND(F191&lt;&gt;"Complete",F191&lt;&gt;"Approved alternative"),"03 — Covenant / anti-hazing",IF(AND(G191&lt;&gt;"Complete",G191&lt;&gt;"Approved alternative"),"04 — Privacy / consent choices",IF(AND(H191&lt;&gt;"Complete",H191&lt;&gt;"Approved alternative"),"05 — Orientation",IF(AND(I191&lt;&gt;"Complete",I191&lt;&gt;"Approved alternative"),"06 — Beauty in Christ",IF(AND(J191&lt;&gt;"Complete",J191&lt;&gt;"Approved alternative"),"07 — Sisterhood / leadership / service",IF(AND(K191&lt;&gt;"Complete",K191&lt;&gt;"Approved alternative"),"08 — P31 Week",IF(L191&lt;&gt;"Complete","09 — National activation","COMPLETE"))))))))))</x:f>
      </x:c>
      <x:c r="T191" s="96"/>
    </x:row>
    <x:row r="192">
      <x:c r="A192" s="122"/>
      <x:c r="B192" s="123"/>
      <x:c r="C192" s="123"/>
      <x:c r="D192" s="123"/>
      <x:c r="E192" s="123"/>
      <x:c r="F192" s="123"/>
      <x:c r="G192" s="123"/>
      <x:c r="H192" s="123"/>
      <x:c r="I192" s="123"/>
      <x:c r="J192" s="123"/>
      <x:c r="K192" s="123"/>
      <x:c r="L192" s="123"/>
      <x:c r="M192" s="123"/>
      <x:c r="N192" s="123"/>
      <x:c r="O192" s="123"/>
      <x:c r="P192" s="123"/>
      <x:c r="Q192" s="125"/>
      <x:c r="R192" s="133" t="str">
        <x:f>IF(A192="","",(COUNTIF(D192:L192,"Complete")+COUNTIF(D192:L192,"Approved alternative"))/'Settings'!$B$7)</x:f>
      </x:c>
      <x:c r="S192" s="15" t="str">
        <x:f>IF(A192="","",IF(AND(D192&lt;&gt;"Complete",D192&lt;&gt;"Approved alternative"),"01 — Application review",IF(AND(E192&lt;&gt;"Complete",E192&lt;&gt;"Approved alternative"),"02 — Dues / waiver",IF(AND(F192&lt;&gt;"Complete",F192&lt;&gt;"Approved alternative"),"03 — Covenant / anti-hazing",IF(AND(G192&lt;&gt;"Complete",G192&lt;&gt;"Approved alternative"),"04 — Privacy / consent choices",IF(AND(H192&lt;&gt;"Complete",H192&lt;&gt;"Approved alternative"),"05 — Orientation",IF(AND(I192&lt;&gt;"Complete",I192&lt;&gt;"Approved alternative"),"06 — Beauty in Christ",IF(AND(J192&lt;&gt;"Complete",J192&lt;&gt;"Approved alternative"),"07 — Sisterhood / leadership / service",IF(AND(K192&lt;&gt;"Complete",K192&lt;&gt;"Approved alternative"),"08 — P31 Week",IF(L192&lt;&gt;"Complete","09 — National activation","COMPLETE"))))))))))</x:f>
      </x:c>
      <x:c r="T192" s="96"/>
    </x:row>
    <x:row r="193">
      <x:c r="A193" s="122"/>
      <x:c r="B193" s="123"/>
      <x:c r="C193" s="123"/>
      <x:c r="D193" s="123"/>
      <x:c r="E193" s="123"/>
      <x:c r="F193" s="123"/>
      <x:c r="G193" s="123"/>
      <x:c r="H193" s="123"/>
      <x:c r="I193" s="123"/>
      <x:c r="J193" s="123"/>
      <x:c r="K193" s="123"/>
      <x:c r="L193" s="123"/>
      <x:c r="M193" s="123"/>
      <x:c r="N193" s="123"/>
      <x:c r="O193" s="123"/>
      <x:c r="P193" s="123"/>
      <x:c r="Q193" s="125"/>
      <x:c r="R193" s="133" t="str">
        <x:f>IF(A193="","",(COUNTIF(D193:L193,"Complete")+COUNTIF(D193:L193,"Approved alternative"))/'Settings'!$B$7)</x:f>
      </x:c>
      <x:c r="S193" s="15" t="str">
        <x:f>IF(A193="","",IF(AND(D193&lt;&gt;"Complete",D193&lt;&gt;"Approved alternative"),"01 — Application review",IF(AND(E193&lt;&gt;"Complete",E193&lt;&gt;"Approved alternative"),"02 — Dues / waiver",IF(AND(F193&lt;&gt;"Complete",F193&lt;&gt;"Approved alternative"),"03 — Covenant / anti-hazing",IF(AND(G193&lt;&gt;"Complete",G193&lt;&gt;"Approved alternative"),"04 — Privacy / consent choices",IF(AND(H193&lt;&gt;"Complete",H193&lt;&gt;"Approved alternative"),"05 — Orientation",IF(AND(I193&lt;&gt;"Complete",I193&lt;&gt;"Approved alternative"),"06 — Beauty in Christ",IF(AND(J193&lt;&gt;"Complete",J193&lt;&gt;"Approved alternative"),"07 — Sisterhood / leadership / service",IF(AND(K193&lt;&gt;"Complete",K193&lt;&gt;"Approved alternative"),"08 — P31 Week",IF(L193&lt;&gt;"Complete","09 — National activation","COMPLETE"))))))))))</x:f>
      </x:c>
      <x:c r="T193" s="96"/>
    </x:row>
    <x:row r="194">
      <x:c r="A194" s="122"/>
      <x:c r="B194" s="123"/>
      <x:c r="C194" s="123"/>
      <x:c r="D194" s="123"/>
      <x:c r="E194" s="123"/>
      <x:c r="F194" s="123"/>
      <x:c r="G194" s="123"/>
      <x:c r="H194" s="123"/>
      <x:c r="I194" s="123"/>
      <x:c r="J194" s="123"/>
      <x:c r="K194" s="123"/>
      <x:c r="L194" s="123"/>
      <x:c r="M194" s="123"/>
      <x:c r="N194" s="123"/>
      <x:c r="O194" s="123"/>
      <x:c r="P194" s="123"/>
      <x:c r="Q194" s="125"/>
      <x:c r="R194" s="133" t="str">
        <x:f>IF(A194="","",(COUNTIF(D194:L194,"Complete")+COUNTIF(D194:L194,"Approved alternative"))/'Settings'!$B$7)</x:f>
      </x:c>
      <x:c r="S194" s="15" t="str">
        <x:f>IF(A194="","",IF(AND(D194&lt;&gt;"Complete",D194&lt;&gt;"Approved alternative"),"01 — Application review",IF(AND(E194&lt;&gt;"Complete",E194&lt;&gt;"Approved alternative"),"02 — Dues / waiver",IF(AND(F194&lt;&gt;"Complete",F194&lt;&gt;"Approved alternative"),"03 — Covenant / anti-hazing",IF(AND(G194&lt;&gt;"Complete",G194&lt;&gt;"Approved alternative"),"04 — Privacy / consent choices",IF(AND(H194&lt;&gt;"Complete",H194&lt;&gt;"Approved alternative"),"05 — Orientation",IF(AND(I194&lt;&gt;"Complete",I194&lt;&gt;"Approved alternative"),"06 — Beauty in Christ",IF(AND(J194&lt;&gt;"Complete",J194&lt;&gt;"Approved alternative"),"07 — Sisterhood / leadership / service",IF(AND(K194&lt;&gt;"Complete",K194&lt;&gt;"Approved alternative"),"08 — P31 Week",IF(L194&lt;&gt;"Complete","09 — National activation","COMPLETE"))))))))))</x:f>
      </x:c>
      <x:c r="T194" s="96"/>
    </x:row>
    <x:row r="195">
      <x:c r="A195" s="122"/>
      <x:c r="B195" s="123"/>
      <x:c r="C195" s="123"/>
      <x:c r="D195" s="123"/>
      <x:c r="E195" s="123"/>
      <x:c r="F195" s="123"/>
      <x:c r="G195" s="123"/>
      <x:c r="H195" s="123"/>
      <x:c r="I195" s="123"/>
      <x:c r="J195" s="123"/>
      <x:c r="K195" s="123"/>
      <x:c r="L195" s="123"/>
      <x:c r="M195" s="123"/>
      <x:c r="N195" s="123"/>
      <x:c r="O195" s="123"/>
      <x:c r="P195" s="123"/>
      <x:c r="Q195" s="125"/>
      <x:c r="R195" s="133" t="str">
        <x:f>IF(A195="","",(COUNTIF(D195:L195,"Complete")+COUNTIF(D195:L195,"Approved alternative"))/'Settings'!$B$7)</x:f>
      </x:c>
      <x:c r="S195" s="15" t="str">
        <x:f>IF(A195="","",IF(AND(D195&lt;&gt;"Complete",D195&lt;&gt;"Approved alternative"),"01 — Application review",IF(AND(E195&lt;&gt;"Complete",E195&lt;&gt;"Approved alternative"),"02 — Dues / waiver",IF(AND(F195&lt;&gt;"Complete",F195&lt;&gt;"Approved alternative"),"03 — Covenant / anti-hazing",IF(AND(G195&lt;&gt;"Complete",G195&lt;&gt;"Approved alternative"),"04 — Privacy / consent choices",IF(AND(H195&lt;&gt;"Complete",H195&lt;&gt;"Approved alternative"),"05 — Orientation",IF(AND(I195&lt;&gt;"Complete",I195&lt;&gt;"Approved alternative"),"06 — Beauty in Christ",IF(AND(J195&lt;&gt;"Complete",J195&lt;&gt;"Approved alternative"),"07 — Sisterhood / leadership / service",IF(AND(K195&lt;&gt;"Complete",K195&lt;&gt;"Approved alternative"),"08 — P31 Week",IF(L195&lt;&gt;"Complete","09 — National activation","COMPLETE"))))))))))</x:f>
      </x:c>
      <x:c r="T195" s="96"/>
    </x:row>
    <x:row r="196">
      <x:c r="A196" s="122"/>
      <x:c r="B196" s="123"/>
      <x:c r="C196" s="123"/>
      <x:c r="D196" s="123"/>
      <x:c r="E196" s="123"/>
      <x:c r="F196" s="123"/>
      <x:c r="G196" s="123"/>
      <x:c r="H196" s="123"/>
      <x:c r="I196" s="123"/>
      <x:c r="J196" s="123"/>
      <x:c r="K196" s="123"/>
      <x:c r="L196" s="123"/>
      <x:c r="M196" s="123"/>
      <x:c r="N196" s="123"/>
      <x:c r="O196" s="123"/>
      <x:c r="P196" s="123"/>
      <x:c r="Q196" s="125"/>
      <x:c r="R196" s="133" t="str">
        <x:f>IF(A196="","",(COUNTIF(D196:L196,"Complete")+COUNTIF(D196:L196,"Approved alternative"))/'Settings'!$B$7)</x:f>
      </x:c>
      <x:c r="S196" s="15" t="str">
        <x:f>IF(A196="","",IF(AND(D196&lt;&gt;"Complete",D196&lt;&gt;"Approved alternative"),"01 — Application review",IF(AND(E196&lt;&gt;"Complete",E196&lt;&gt;"Approved alternative"),"02 — Dues / waiver",IF(AND(F196&lt;&gt;"Complete",F196&lt;&gt;"Approved alternative"),"03 — Covenant / anti-hazing",IF(AND(G196&lt;&gt;"Complete",G196&lt;&gt;"Approved alternative"),"04 — Privacy / consent choices",IF(AND(H196&lt;&gt;"Complete",H196&lt;&gt;"Approved alternative"),"05 — Orientation",IF(AND(I196&lt;&gt;"Complete",I196&lt;&gt;"Approved alternative"),"06 — Beauty in Christ",IF(AND(J196&lt;&gt;"Complete",J196&lt;&gt;"Approved alternative"),"07 — Sisterhood / leadership / service",IF(AND(K196&lt;&gt;"Complete",K196&lt;&gt;"Approved alternative"),"08 — P31 Week",IF(L196&lt;&gt;"Complete","09 — National activation","COMPLETE"))))))))))</x:f>
      </x:c>
      <x:c r="T196" s="96"/>
    </x:row>
    <x:row r="197">
      <x:c r="A197" s="122"/>
      <x:c r="B197" s="123"/>
      <x:c r="C197" s="123"/>
      <x:c r="D197" s="123"/>
      <x:c r="E197" s="123"/>
      <x:c r="F197" s="123"/>
      <x:c r="G197" s="123"/>
      <x:c r="H197" s="123"/>
      <x:c r="I197" s="123"/>
      <x:c r="J197" s="123"/>
      <x:c r="K197" s="123"/>
      <x:c r="L197" s="123"/>
      <x:c r="M197" s="123"/>
      <x:c r="N197" s="123"/>
      <x:c r="O197" s="123"/>
      <x:c r="P197" s="123"/>
      <x:c r="Q197" s="125"/>
      <x:c r="R197" s="133" t="str">
        <x:f>IF(A197="","",(COUNTIF(D197:L197,"Complete")+COUNTIF(D197:L197,"Approved alternative"))/'Settings'!$B$7)</x:f>
      </x:c>
      <x:c r="S197" s="15" t="str">
        <x:f>IF(A197="","",IF(AND(D197&lt;&gt;"Complete",D197&lt;&gt;"Approved alternative"),"01 — Application review",IF(AND(E197&lt;&gt;"Complete",E197&lt;&gt;"Approved alternative"),"02 — Dues / waiver",IF(AND(F197&lt;&gt;"Complete",F197&lt;&gt;"Approved alternative"),"03 — Covenant / anti-hazing",IF(AND(G197&lt;&gt;"Complete",G197&lt;&gt;"Approved alternative"),"04 — Privacy / consent choices",IF(AND(H197&lt;&gt;"Complete",H197&lt;&gt;"Approved alternative"),"05 — Orientation",IF(AND(I197&lt;&gt;"Complete",I197&lt;&gt;"Approved alternative"),"06 — Beauty in Christ",IF(AND(J197&lt;&gt;"Complete",J197&lt;&gt;"Approved alternative"),"07 — Sisterhood / leadership / service",IF(AND(K197&lt;&gt;"Complete",K197&lt;&gt;"Approved alternative"),"08 — P31 Week",IF(L197&lt;&gt;"Complete","09 — National activation","COMPLETE"))))))))))</x:f>
      </x:c>
      <x:c r="T197" s="96"/>
    </x:row>
    <x:row r="198">
      <x:c r="A198" s="122"/>
      <x:c r="B198" s="123"/>
      <x:c r="C198" s="123"/>
      <x:c r="D198" s="123"/>
      <x:c r="E198" s="123"/>
      <x:c r="F198" s="123"/>
      <x:c r="G198" s="123"/>
      <x:c r="H198" s="123"/>
      <x:c r="I198" s="123"/>
      <x:c r="J198" s="123"/>
      <x:c r="K198" s="123"/>
      <x:c r="L198" s="123"/>
      <x:c r="M198" s="123"/>
      <x:c r="N198" s="123"/>
      <x:c r="O198" s="123"/>
      <x:c r="P198" s="123"/>
      <x:c r="Q198" s="125"/>
      <x:c r="R198" s="133" t="str">
        <x:f>IF(A198="","",(COUNTIF(D198:L198,"Complete")+COUNTIF(D198:L198,"Approved alternative"))/'Settings'!$B$7)</x:f>
      </x:c>
      <x:c r="S198" s="15" t="str">
        <x:f>IF(A198="","",IF(AND(D198&lt;&gt;"Complete",D198&lt;&gt;"Approved alternative"),"01 — Application review",IF(AND(E198&lt;&gt;"Complete",E198&lt;&gt;"Approved alternative"),"02 — Dues / waiver",IF(AND(F198&lt;&gt;"Complete",F198&lt;&gt;"Approved alternative"),"03 — Covenant / anti-hazing",IF(AND(G198&lt;&gt;"Complete",G198&lt;&gt;"Approved alternative"),"04 — Privacy / consent choices",IF(AND(H198&lt;&gt;"Complete",H198&lt;&gt;"Approved alternative"),"05 — Orientation",IF(AND(I198&lt;&gt;"Complete",I198&lt;&gt;"Approved alternative"),"06 — Beauty in Christ",IF(AND(J198&lt;&gt;"Complete",J198&lt;&gt;"Approved alternative"),"07 — Sisterhood / leadership / service",IF(AND(K198&lt;&gt;"Complete",K198&lt;&gt;"Approved alternative"),"08 — P31 Week",IF(L198&lt;&gt;"Complete","09 — National activation","COMPLETE"))))))))))</x:f>
      </x:c>
      <x:c r="T198" s="96"/>
    </x:row>
    <x:row r="199">
      <x:c r="A199" s="122"/>
      <x:c r="B199" s="123"/>
      <x:c r="C199" s="123"/>
      <x:c r="D199" s="123"/>
      <x:c r="E199" s="123"/>
      <x:c r="F199" s="123"/>
      <x:c r="G199" s="123"/>
      <x:c r="H199" s="123"/>
      <x:c r="I199" s="123"/>
      <x:c r="J199" s="123"/>
      <x:c r="K199" s="123"/>
      <x:c r="L199" s="123"/>
      <x:c r="M199" s="123"/>
      <x:c r="N199" s="123"/>
      <x:c r="O199" s="123"/>
      <x:c r="P199" s="123"/>
      <x:c r="Q199" s="125"/>
      <x:c r="R199" s="133" t="str">
        <x:f>IF(A199="","",(COUNTIF(D199:L199,"Complete")+COUNTIF(D199:L199,"Approved alternative"))/'Settings'!$B$7)</x:f>
      </x:c>
      <x:c r="S199" s="15" t="str">
        <x:f>IF(A199="","",IF(AND(D199&lt;&gt;"Complete",D199&lt;&gt;"Approved alternative"),"01 — Application review",IF(AND(E199&lt;&gt;"Complete",E199&lt;&gt;"Approved alternative"),"02 — Dues / waiver",IF(AND(F199&lt;&gt;"Complete",F199&lt;&gt;"Approved alternative"),"03 — Covenant / anti-hazing",IF(AND(G199&lt;&gt;"Complete",G199&lt;&gt;"Approved alternative"),"04 — Privacy / consent choices",IF(AND(H199&lt;&gt;"Complete",H199&lt;&gt;"Approved alternative"),"05 — Orientation",IF(AND(I199&lt;&gt;"Complete",I199&lt;&gt;"Approved alternative"),"06 — Beauty in Christ",IF(AND(J199&lt;&gt;"Complete",J199&lt;&gt;"Approved alternative"),"07 — Sisterhood / leadership / service",IF(AND(K199&lt;&gt;"Complete",K199&lt;&gt;"Approved alternative"),"08 — P31 Week",IF(L199&lt;&gt;"Complete","09 — National activation","COMPLETE"))))))))))</x:f>
      </x:c>
      <x:c r="T199" s="96"/>
    </x:row>
    <x:row r="200">
      <x:c r="A200" s="122"/>
      <x:c r="B200" s="123"/>
      <x:c r="C200" s="123"/>
      <x:c r="D200" s="123"/>
      <x:c r="E200" s="123"/>
      <x:c r="F200" s="123"/>
      <x:c r="G200" s="123"/>
      <x:c r="H200" s="123"/>
      <x:c r="I200" s="123"/>
      <x:c r="J200" s="123"/>
      <x:c r="K200" s="123"/>
      <x:c r="L200" s="123"/>
      <x:c r="M200" s="123"/>
      <x:c r="N200" s="123"/>
      <x:c r="O200" s="123"/>
      <x:c r="P200" s="123"/>
      <x:c r="Q200" s="125"/>
      <x:c r="R200" s="133" t="str">
        <x:f>IF(A200="","",(COUNTIF(D200:L200,"Complete")+COUNTIF(D200:L200,"Approved alternative"))/'Settings'!$B$7)</x:f>
      </x:c>
      <x:c r="S200" s="15" t="str">
        <x:f>IF(A200="","",IF(AND(D200&lt;&gt;"Complete",D200&lt;&gt;"Approved alternative"),"01 — Application review",IF(AND(E200&lt;&gt;"Complete",E200&lt;&gt;"Approved alternative"),"02 — Dues / waiver",IF(AND(F200&lt;&gt;"Complete",F200&lt;&gt;"Approved alternative"),"03 — Covenant / anti-hazing",IF(AND(G200&lt;&gt;"Complete",G200&lt;&gt;"Approved alternative"),"04 — Privacy / consent choices",IF(AND(H200&lt;&gt;"Complete",H200&lt;&gt;"Approved alternative"),"05 — Orientation",IF(AND(I200&lt;&gt;"Complete",I200&lt;&gt;"Approved alternative"),"06 — Beauty in Christ",IF(AND(J200&lt;&gt;"Complete",J200&lt;&gt;"Approved alternative"),"07 — Sisterhood / leadership / service",IF(AND(K200&lt;&gt;"Complete",K200&lt;&gt;"Approved alternative"),"08 — P31 Week",IF(L200&lt;&gt;"Complete","09 — National activation","COMPLETE"))))))))))</x:f>
      </x:c>
      <x:c r="T200" s="96"/>
    </x:row>
    <x:row r="201">
      <x:c r="A201" s="122"/>
      <x:c r="B201" s="123"/>
      <x:c r="C201" s="123"/>
      <x:c r="D201" s="123"/>
      <x:c r="E201" s="123"/>
      <x:c r="F201" s="123"/>
      <x:c r="G201" s="123"/>
      <x:c r="H201" s="123"/>
      <x:c r="I201" s="123"/>
      <x:c r="J201" s="123"/>
      <x:c r="K201" s="123"/>
      <x:c r="L201" s="123"/>
      <x:c r="M201" s="123"/>
      <x:c r="N201" s="123"/>
      <x:c r="O201" s="123"/>
      <x:c r="P201" s="123"/>
      <x:c r="Q201" s="125"/>
      <x:c r="R201" s="133" t="str">
        <x:f>IF(A201="","",(COUNTIF(D201:L201,"Complete")+COUNTIF(D201:L201,"Approved alternative"))/'Settings'!$B$7)</x:f>
      </x:c>
      <x:c r="S201" s="15" t="str">
        <x:f>IF(A201="","",IF(AND(D201&lt;&gt;"Complete",D201&lt;&gt;"Approved alternative"),"01 — Application review",IF(AND(E201&lt;&gt;"Complete",E201&lt;&gt;"Approved alternative"),"02 — Dues / waiver",IF(AND(F201&lt;&gt;"Complete",F201&lt;&gt;"Approved alternative"),"03 — Covenant / anti-hazing",IF(AND(G201&lt;&gt;"Complete",G201&lt;&gt;"Approved alternative"),"04 — Privacy / consent choices",IF(AND(H201&lt;&gt;"Complete",H201&lt;&gt;"Approved alternative"),"05 — Orientation",IF(AND(I201&lt;&gt;"Complete",I201&lt;&gt;"Approved alternative"),"06 — Beauty in Christ",IF(AND(J201&lt;&gt;"Complete",J201&lt;&gt;"Approved alternative"),"07 — Sisterhood / leadership / service",IF(AND(K201&lt;&gt;"Complete",K201&lt;&gt;"Approved alternative"),"08 — P31 Week",IF(L201&lt;&gt;"Complete","09 — National activation","COMPLETE"))))))))))</x:f>
      </x:c>
      <x:c r="T201" s="96"/>
    </x:row>
    <x:row r="202">
      <x:c r="A202" s="122"/>
      <x:c r="B202" s="123"/>
      <x:c r="C202" s="123"/>
      <x:c r="D202" s="123"/>
      <x:c r="E202" s="123"/>
      <x:c r="F202" s="123"/>
      <x:c r="G202" s="123"/>
      <x:c r="H202" s="123"/>
      <x:c r="I202" s="123"/>
      <x:c r="J202" s="123"/>
      <x:c r="K202" s="123"/>
      <x:c r="L202" s="123"/>
      <x:c r="M202" s="123"/>
      <x:c r="N202" s="123"/>
      <x:c r="O202" s="123"/>
      <x:c r="P202" s="123"/>
      <x:c r="Q202" s="125"/>
      <x:c r="R202" s="133" t="str">
        <x:f>IF(A202="","",(COUNTIF(D202:L202,"Complete")+COUNTIF(D202:L202,"Approved alternative"))/'Settings'!$B$7)</x:f>
      </x:c>
      <x:c r="S202" s="15" t="str">
        <x:f>IF(A202="","",IF(AND(D202&lt;&gt;"Complete",D202&lt;&gt;"Approved alternative"),"01 — Application review",IF(AND(E202&lt;&gt;"Complete",E202&lt;&gt;"Approved alternative"),"02 — Dues / waiver",IF(AND(F202&lt;&gt;"Complete",F202&lt;&gt;"Approved alternative"),"03 — Covenant / anti-hazing",IF(AND(G202&lt;&gt;"Complete",G202&lt;&gt;"Approved alternative"),"04 — Privacy / consent choices",IF(AND(H202&lt;&gt;"Complete",H202&lt;&gt;"Approved alternative"),"05 — Orientation",IF(AND(I202&lt;&gt;"Complete",I202&lt;&gt;"Approved alternative"),"06 — Beauty in Christ",IF(AND(J202&lt;&gt;"Complete",J202&lt;&gt;"Approved alternative"),"07 — Sisterhood / leadership / service",IF(AND(K202&lt;&gt;"Complete",K202&lt;&gt;"Approved alternative"),"08 — P31 Week",IF(L202&lt;&gt;"Complete","09 — National activation","COMPLETE"))))))))))</x:f>
      </x:c>
      <x:c r="T202" s="96"/>
    </x:row>
    <x:row r="203">
      <x:c r="A203" s="122"/>
      <x:c r="B203" s="123"/>
      <x:c r="C203" s="123"/>
      <x:c r="D203" s="123"/>
      <x:c r="E203" s="123"/>
      <x:c r="F203" s="123"/>
      <x:c r="G203" s="123"/>
      <x:c r="H203" s="123"/>
      <x:c r="I203" s="123"/>
      <x:c r="J203" s="123"/>
      <x:c r="K203" s="123"/>
      <x:c r="L203" s="123"/>
      <x:c r="M203" s="123"/>
      <x:c r="N203" s="123"/>
      <x:c r="O203" s="123"/>
      <x:c r="P203" s="123"/>
      <x:c r="Q203" s="125"/>
      <x:c r="R203" s="133" t="str">
        <x:f>IF(A203="","",(COUNTIF(D203:L203,"Complete")+COUNTIF(D203:L203,"Approved alternative"))/'Settings'!$B$7)</x:f>
      </x:c>
      <x:c r="S203" s="15" t="str">
        <x:f>IF(A203="","",IF(AND(D203&lt;&gt;"Complete",D203&lt;&gt;"Approved alternative"),"01 — Application review",IF(AND(E203&lt;&gt;"Complete",E203&lt;&gt;"Approved alternative"),"02 — Dues / waiver",IF(AND(F203&lt;&gt;"Complete",F203&lt;&gt;"Approved alternative"),"03 — Covenant / anti-hazing",IF(AND(G203&lt;&gt;"Complete",G203&lt;&gt;"Approved alternative"),"04 — Privacy / consent choices",IF(AND(H203&lt;&gt;"Complete",H203&lt;&gt;"Approved alternative"),"05 — Orientation",IF(AND(I203&lt;&gt;"Complete",I203&lt;&gt;"Approved alternative"),"06 — Beauty in Christ",IF(AND(J203&lt;&gt;"Complete",J203&lt;&gt;"Approved alternative"),"07 — Sisterhood / leadership / service",IF(AND(K203&lt;&gt;"Complete",K203&lt;&gt;"Approved alternative"),"08 — P31 Week",IF(L203&lt;&gt;"Complete","09 — National activation","COMPLETE"))))))))))</x:f>
      </x:c>
      <x:c r="T203" s="96"/>
    </x:row>
    <x:row r="204">
      <x:c r="A204" s="122"/>
      <x:c r="B204" s="123"/>
      <x:c r="C204" s="123"/>
      <x:c r="D204" s="123"/>
      <x:c r="E204" s="123"/>
      <x:c r="F204" s="123"/>
      <x:c r="G204" s="123"/>
      <x:c r="H204" s="123"/>
      <x:c r="I204" s="123"/>
      <x:c r="J204" s="123"/>
      <x:c r="K204" s="123"/>
      <x:c r="L204" s="123"/>
      <x:c r="M204" s="123"/>
      <x:c r="N204" s="123"/>
      <x:c r="O204" s="123"/>
      <x:c r="P204" s="123"/>
      <x:c r="Q204" s="125"/>
      <x:c r="R204" s="133" t="str">
        <x:f>IF(A204="","",(COUNTIF(D204:L204,"Complete")+COUNTIF(D204:L204,"Approved alternative"))/'Settings'!$B$7)</x:f>
      </x:c>
      <x:c r="S204" s="15" t="str">
        <x:f>IF(A204="","",IF(AND(D204&lt;&gt;"Complete",D204&lt;&gt;"Approved alternative"),"01 — Application review",IF(AND(E204&lt;&gt;"Complete",E204&lt;&gt;"Approved alternative"),"02 — Dues / waiver",IF(AND(F204&lt;&gt;"Complete",F204&lt;&gt;"Approved alternative"),"03 — Covenant / anti-hazing",IF(AND(G204&lt;&gt;"Complete",G204&lt;&gt;"Approved alternative"),"04 — Privacy / consent choices",IF(AND(H204&lt;&gt;"Complete",H204&lt;&gt;"Approved alternative"),"05 — Orientation",IF(AND(I204&lt;&gt;"Complete",I204&lt;&gt;"Approved alternative"),"06 — Beauty in Christ",IF(AND(J204&lt;&gt;"Complete",J204&lt;&gt;"Approved alternative"),"07 — Sisterhood / leadership / service",IF(AND(K204&lt;&gt;"Complete",K204&lt;&gt;"Approved alternative"),"08 — P31 Week",IF(L204&lt;&gt;"Complete","09 — National activation","COMPLETE"))))))))))</x:f>
      </x:c>
      <x:c r="T204" s="96"/>
    </x:row>
    <x:row r="205">
      <x:c r="A205" s="127"/>
      <x:c r="B205" s="128"/>
      <x:c r="C205" s="128"/>
      <x:c r="D205" s="128"/>
      <x:c r="E205" s="128"/>
      <x:c r="F205" s="128"/>
      <x:c r="G205" s="128"/>
      <x:c r="H205" s="128"/>
      <x:c r="I205" s="128"/>
      <x:c r="J205" s="128"/>
      <x:c r="K205" s="128"/>
      <x:c r="L205" s="128"/>
      <x:c r="M205" s="128"/>
      <x:c r="N205" s="128"/>
      <x:c r="O205" s="128"/>
      <x:c r="P205" s="128"/>
      <x:c r="Q205" s="130"/>
      <x:c r="R205" s="133" t="str">
        <x:f>IF(A205="","",(COUNTIF(D205:L205,"Complete")+COUNTIF(D205:L205,"Approved alternative"))/'Settings'!$B$7)</x:f>
      </x:c>
      <x:c r="S205" s="15" t="str">
        <x:f>IF(A205="","",IF(AND(D205&lt;&gt;"Complete",D205&lt;&gt;"Approved alternative"),"01 — Application review",IF(AND(E205&lt;&gt;"Complete",E205&lt;&gt;"Approved alternative"),"02 — Dues / waiver",IF(AND(F205&lt;&gt;"Complete",F205&lt;&gt;"Approved alternative"),"03 — Covenant / anti-hazing",IF(AND(G205&lt;&gt;"Complete",G205&lt;&gt;"Approved alternative"),"04 — Privacy / consent choices",IF(AND(H205&lt;&gt;"Complete",H205&lt;&gt;"Approved alternative"),"05 — Orientation",IF(AND(I205&lt;&gt;"Complete",I205&lt;&gt;"Approved alternative"),"06 — Beauty in Christ",IF(AND(J205&lt;&gt;"Complete",J205&lt;&gt;"Approved alternative"),"07 — Sisterhood / leadership / service",IF(AND(K205&lt;&gt;"Complete",K205&lt;&gt;"Approved alternative"),"08 — P31 Week",IF(L205&lt;&gt;"Complete","09 — National activation","COMPLETE"))))))))))</x:f>
      </x:c>
      <x:c r="T205" s="98"/>
    </x:row>
  </x:sheetData>
  <x:mergeCells>
    <x:mergeCell ref="A1:T1"/>
    <x:mergeCell ref="A2:T2"/>
    <x:mergeCell ref="A4:T4"/>
  </x:mergeCells>
  <x:conditionalFormatting sqref="S6:S205">
    <x:cfRule type="containsText" dxfId="11" priority="1" operator="containsText" text="PASS"/>
    <x:cfRule type="containsText" dxfId="12" priority="2" operator="containsText" text="OK"/>
    <x:cfRule type="containsText" dxfId="13" priority="3" operator="containsText" text="CURRENT"/>
    <x:cfRule type="containsText" dxfId="14" priority="4" operator="containsText" text="COMPLETE"/>
    <x:cfRule type="containsText" dxfId="15" priority="5" operator="containsText" text="ELIGIBLE"/>
    <x:cfRule type="containsText" dxfId="16" priority="6" operator="containsText" text="FAIL"/>
    <x:cfRule type="containsText" dxfId="17" priority="7" operator="containsText" text="HOLD"/>
    <x:cfRule type="containsText" dxfId="18" priority="8" operator="containsText" text="OVERDUE"/>
    <x:cfRule type="containsText" dxfId="19" priority="9" operator="containsText" text="REVIEW"/>
    <x:cfRule type="containsText" dxfId="20" priority="10" operator="containsText" text="PENDING"/>
    <x:cfRule type="containsText" dxfId="21" priority="11" operator="containsText" text="EXPIRED"/>
  </x:conditionalFormatting>
  <x:dataValidations count="9">
    <x:dataValidation type="list" sqref="D6:D205">
      <x:formula1>"Not started,In progress,Pending review,Complete,Approved alternative,Hold"</x:formula1>
    </x:dataValidation>
    <x:dataValidation type="list" sqref="E6:E205">
      <x:formula1>"Not started,In progress,Pending review,Complete,Approved alternative,Hold"</x:formula1>
    </x:dataValidation>
    <x:dataValidation type="list" sqref="F6:F205">
      <x:formula1>"Not started,In progress,Pending review,Complete,Approved alternative,Hold"</x:formula1>
    </x:dataValidation>
    <x:dataValidation type="list" sqref="G6:G205">
      <x:formula1>"Not started,In progress,Pending review,Complete,Approved alternative,Hold"</x:formula1>
    </x:dataValidation>
    <x:dataValidation type="list" sqref="H6:H205">
      <x:formula1>"Not started,In progress,Pending review,Complete,Approved alternative,Hold"</x:formula1>
    </x:dataValidation>
    <x:dataValidation type="list" sqref="I6:I205">
      <x:formula1>"Not started,In progress,Pending review,Complete,Approved alternative,Hold"</x:formula1>
    </x:dataValidation>
    <x:dataValidation type="list" sqref="J6:J205">
      <x:formula1>"Not started,In progress,Pending review,Complete,Approved alternative,Hold"</x:formula1>
    </x:dataValidation>
    <x:dataValidation type="list" sqref="K6:K205">
      <x:formula1>"Not started,In progress,Pending review,Complete,Approved alternative,Hold"</x:formula1>
    </x:dataValidation>
    <x:dataValidation type="list" sqref="L6:L205">
      <x:formula1>"Not started,In progress,Pending review,Complete,Approved alternative,Hold"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031aafd1f284d9b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16" hidden="0" customWidth="1"/>
    <x:col min="4" max="4" width="19" hidden="0" customWidth="1"/>
    <x:col min="5" max="5" width="14" hidden="0" customWidth="1"/>
    <x:col min="6" max="6" width="18" hidden="0" customWidth="1"/>
    <x:col min="7" max="7" width="21" hidden="0" customWidth="1"/>
    <x:col min="8" max="8" width="14" hidden="0" customWidth="1"/>
    <x:col min="9" max="9" width="15" hidden="0" customWidth="1"/>
    <x:col min="10" max="10" width="18" hidden="0" customWidth="1"/>
    <x:col min="11" max="11" width="17" hidden="0" customWidth="1"/>
    <x:col min="12" max="12" width="17" hidden="0" customWidth="1"/>
    <x:col min="13" max="13" width="34" hidden="0" customWidth="1"/>
    <x:col min="14" max="14" width="17" hidden="0" customWidth="1"/>
    <x:col min="15" max="15" width="21" hidden="0" customWidth="1"/>
  </x:cols>
  <x:sheetData>
    <x:row r="1" ht="35" customHeight="1">
      <x:c r="A1" s="5" t="str">
        <x:v>MEMBER ATTENDANCE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9" t="str">
        <x:v>One row per member-term summary with evidence links. Detailed event attendance remains in the portal.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11" t="str">
        <x:v>PARTICIPATION, SUPPORT &amp; ACCESSIBLE ALTERNATIVES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</x:row>
    <x:row r="5" ht="34" customHeight="1">
      <x:c r="A5" s="86" t="str">
        <x:v>Member ID</x:v>
      </x:c>
      <x:c r="B5" s="87" t="str">
        <x:v>Chapter ID</x:v>
      </x:c>
      <x:c r="C5" s="87" t="str">
        <x:v>Academic term</x:v>
      </x:c>
      <x:c r="D5" s="87" t="str">
        <x:v>Required opportunities</x:v>
      </x:c>
      <x:c r="E5" s="87" t="str">
        <x:v>Attended</x:v>
      </x:c>
      <x:c r="F5" s="87" t="str">
        <x:v>Approved alternatives</x:v>
      </x:c>
      <x:c r="G5" s="87" t="str">
        <x:v>Excused / accommodation</x:v>
      </x:c>
      <x:c r="H5" s="87" t="str">
        <x:v>Unexcused</x:v>
      </x:c>
      <x:c r="I5" s="87" t="str">
        <x:v>Service hours</x:v>
      </x:c>
      <x:c r="J5" s="87" t="str">
        <x:v>Pretty Girl Week</x:v>
      </x:c>
      <x:c r="K5" s="87" t="str">
        <x:v>Pink Brunch</x:v>
      </x:c>
      <x:c r="L5" s="87" t="str">
        <x:v>P31 Week</x:v>
      </x:c>
      <x:c r="M5" s="87" t="str">
        <x:v>Evidence URL</x:v>
      </x:c>
      <x:c r="N5" s="87" t="str">
        <x:v>Attendance rate</x:v>
      </x:c>
      <x:c r="O5" s="88" t="str">
        <x:v>Support / review status</x:v>
      </x:c>
    </x:row>
    <x:row r="6">
      <x:c r="A6" s="115"/>
      <x:c r="B6" s="116"/>
      <x:c r="C6" s="116"/>
      <x:c r="D6" s="138"/>
      <x:c r="E6" s="138"/>
      <x:c r="F6" s="138"/>
      <x:c r="G6" s="138"/>
      <x:c r="H6" s="138"/>
      <x:c r="I6" s="138"/>
      <x:c r="J6" s="116"/>
      <x:c r="K6" s="116"/>
      <x:c r="L6" s="116"/>
      <x:c r="M6" s="118"/>
      <x:c r="N6" s="119" t="str">
        <x:f>IF(A6="","",IF(D6=0,0,MIN(1,(E6+F6+G6)/D6)))</x:f>
      </x:c>
      <x:c r="O6" s="120" t="str">
        <x:f>IF(A6="","",IF(N6&gt;='Settings'!$B$8,"CURRENT","SUPPORT REVIEW"))</x:f>
      </x:c>
    </x:row>
    <x:row r="7">
      <x:c r="A7" s="122"/>
      <x:c r="B7" s="123"/>
      <x:c r="C7" s="123"/>
      <x:c r="D7" s="139"/>
      <x:c r="E7" s="139"/>
      <x:c r="F7" s="139"/>
      <x:c r="G7" s="139"/>
      <x:c r="H7" s="139"/>
      <x:c r="I7" s="139"/>
      <x:c r="J7" s="123"/>
      <x:c r="K7" s="123"/>
      <x:c r="L7" s="123"/>
      <x:c r="M7" s="125"/>
      <x:c r="N7" s="119" t="str">
        <x:f>IF(A7="","",IF(D7=0,0,MIN(1,(E7+F7+G7)/D7)))</x:f>
      </x:c>
      <x:c r="O7" s="120" t="str">
        <x:f>IF(A7="","",IF(N7&gt;='Settings'!$B$8,"CURRENT","SUPPORT REVIEW"))</x:f>
      </x:c>
    </x:row>
    <x:row r="8">
      <x:c r="A8" s="122"/>
      <x:c r="B8" s="123"/>
      <x:c r="C8" s="123"/>
      <x:c r="D8" s="139"/>
      <x:c r="E8" s="139"/>
      <x:c r="F8" s="139"/>
      <x:c r="G8" s="139"/>
      <x:c r="H8" s="139"/>
      <x:c r="I8" s="139"/>
      <x:c r="J8" s="123"/>
      <x:c r="K8" s="123"/>
      <x:c r="L8" s="123"/>
      <x:c r="M8" s="125"/>
      <x:c r="N8" s="119" t="str">
        <x:f>IF(A8="","",IF(D8=0,0,MIN(1,(E8+F8+G8)/D8)))</x:f>
      </x:c>
      <x:c r="O8" s="120" t="str">
        <x:f>IF(A8="","",IF(N8&gt;='Settings'!$B$8,"CURRENT","SUPPORT REVIEW"))</x:f>
      </x:c>
    </x:row>
    <x:row r="9">
      <x:c r="A9" s="122"/>
      <x:c r="B9" s="123"/>
      <x:c r="C9" s="123"/>
      <x:c r="D9" s="139"/>
      <x:c r="E9" s="139"/>
      <x:c r="F9" s="139"/>
      <x:c r="G9" s="139"/>
      <x:c r="H9" s="139"/>
      <x:c r="I9" s="139"/>
      <x:c r="J9" s="123"/>
      <x:c r="K9" s="123"/>
      <x:c r="L9" s="123"/>
      <x:c r="M9" s="125"/>
      <x:c r="N9" s="119" t="str">
        <x:f>IF(A9="","",IF(D9=0,0,MIN(1,(E9+F9+G9)/D9)))</x:f>
      </x:c>
      <x:c r="O9" s="120" t="str">
        <x:f>IF(A9="","",IF(N9&gt;='Settings'!$B$8,"CURRENT","SUPPORT REVIEW"))</x:f>
      </x:c>
    </x:row>
    <x:row r="10">
      <x:c r="A10" s="122"/>
      <x:c r="B10" s="123"/>
      <x:c r="C10" s="123"/>
      <x:c r="D10" s="139"/>
      <x:c r="E10" s="139"/>
      <x:c r="F10" s="139"/>
      <x:c r="G10" s="139"/>
      <x:c r="H10" s="139"/>
      <x:c r="I10" s="139"/>
      <x:c r="J10" s="123"/>
      <x:c r="K10" s="123"/>
      <x:c r="L10" s="123"/>
      <x:c r="M10" s="125"/>
      <x:c r="N10" s="119" t="str">
        <x:f>IF(A10="","",IF(D10=0,0,MIN(1,(E10+F10+G10)/D10)))</x:f>
      </x:c>
      <x:c r="O10" s="120" t="str">
        <x:f>IF(A10="","",IF(N10&gt;='Settings'!$B$8,"CURRENT","SUPPORT REVIEW"))</x:f>
      </x:c>
    </x:row>
    <x:row r="11">
      <x:c r="A11" s="122"/>
      <x:c r="B11" s="123"/>
      <x:c r="C11" s="123"/>
      <x:c r="D11" s="139"/>
      <x:c r="E11" s="139"/>
      <x:c r="F11" s="139"/>
      <x:c r="G11" s="139"/>
      <x:c r="H11" s="139"/>
      <x:c r="I11" s="139"/>
      <x:c r="J11" s="123"/>
      <x:c r="K11" s="123"/>
      <x:c r="L11" s="123"/>
      <x:c r="M11" s="125"/>
      <x:c r="N11" s="119" t="str">
        <x:f>IF(A11="","",IF(D11=0,0,MIN(1,(E11+F11+G11)/D11)))</x:f>
      </x:c>
      <x:c r="O11" s="120" t="str">
        <x:f>IF(A11="","",IF(N11&gt;='Settings'!$B$8,"CURRENT","SUPPORT REVIEW"))</x:f>
      </x:c>
    </x:row>
    <x:row r="12">
      <x:c r="A12" s="122"/>
      <x:c r="B12" s="123"/>
      <x:c r="C12" s="123"/>
      <x:c r="D12" s="139"/>
      <x:c r="E12" s="139"/>
      <x:c r="F12" s="139"/>
      <x:c r="G12" s="139"/>
      <x:c r="H12" s="139"/>
      <x:c r="I12" s="139"/>
      <x:c r="J12" s="123"/>
      <x:c r="K12" s="123"/>
      <x:c r="L12" s="123"/>
      <x:c r="M12" s="125"/>
      <x:c r="N12" s="119" t="str">
        <x:f>IF(A12="","",IF(D12=0,0,MIN(1,(E12+F12+G12)/D12)))</x:f>
      </x:c>
      <x:c r="O12" s="120" t="str">
        <x:f>IF(A12="","",IF(N12&gt;='Settings'!$B$8,"CURRENT","SUPPORT REVIEW"))</x:f>
      </x:c>
    </x:row>
    <x:row r="13">
      <x:c r="A13" s="122"/>
      <x:c r="B13" s="123"/>
      <x:c r="C13" s="123"/>
      <x:c r="D13" s="139"/>
      <x:c r="E13" s="139"/>
      <x:c r="F13" s="139"/>
      <x:c r="G13" s="139"/>
      <x:c r="H13" s="139"/>
      <x:c r="I13" s="139"/>
      <x:c r="J13" s="123"/>
      <x:c r="K13" s="123"/>
      <x:c r="L13" s="123"/>
      <x:c r="M13" s="125"/>
      <x:c r="N13" s="119" t="str">
        <x:f>IF(A13="","",IF(D13=0,0,MIN(1,(E13+F13+G13)/D13)))</x:f>
      </x:c>
      <x:c r="O13" s="120" t="str">
        <x:f>IF(A13="","",IF(N13&gt;='Settings'!$B$8,"CURRENT","SUPPORT REVIEW"))</x:f>
      </x:c>
    </x:row>
    <x:row r="14">
      <x:c r="A14" s="122"/>
      <x:c r="B14" s="123"/>
      <x:c r="C14" s="123"/>
      <x:c r="D14" s="139"/>
      <x:c r="E14" s="139"/>
      <x:c r="F14" s="139"/>
      <x:c r="G14" s="139"/>
      <x:c r="H14" s="139"/>
      <x:c r="I14" s="139"/>
      <x:c r="J14" s="123"/>
      <x:c r="K14" s="123"/>
      <x:c r="L14" s="123"/>
      <x:c r="M14" s="125"/>
      <x:c r="N14" s="119" t="str">
        <x:f>IF(A14="","",IF(D14=0,0,MIN(1,(E14+F14+G14)/D14)))</x:f>
      </x:c>
      <x:c r="O14" s="120" t="str">
        <x:f>IF(A14="","",IF(N14&gt;='Settings'!$B$8,"CURRENT","SUPPORT REVIEW"))</x:f>
      </x:c>
    </x:row>
    <x:row r="15">
      <x:c r="A15" s="122"/>
      <x:c r="B15" s="123"/>
      <x:c r="C15" s="123"/>
      <x:c r="D15" s="139"/>
      <x:c r="E15" s="139"/>
      <x:c r="F15" s="139"/>
      <x:c r="G15" s="139"/>
      <x:c r="H15" s="139"/>
      <x:c r="I15" s="139"/>
      <x:c r="J15" s="123"/>
      <x:c r="K15" s="123"/>
      <x:c r="L15" s="123"/>
      <x:c r="M15" s="125"/>
      <x:c r="N15" s="119" t="str">
        <x:f>IF(A15="","",IF(D15=0,0,MIN(1,(E15+F15+G15)/D15)))</x:f>
      </x:c>
      <x:c r="O15" s="120" t="str">
        <x:f>IF(A15="","",IF(N15&gt;='Settings'!$B$8,"CURRENT","SUPPORT REVIEW"))</x:f>
      </x:c>
    </x:row>
    <x:row r="16">
      <x:c r="A16" s="122"/>
      <x:c r="B16" s="123"/>
      <x:c r="C16" s="123"/>
      <x:c r="D16" s="139"/>
      <x:c r="E16" s="139"/>
      <x:c r="F16" s="139"/>
      <x:c r="G16" s="139"/>
      <x:c r="H16" s="139"/>
      <x:c r="I16" s="139"/>
      <x:c r="J16" s="123"/>
      <x:c r="K16" s="123"/>
      <x:c r="L16" s="123"/>
      <x:c r="M16" s="125"/>
      <x:c r="N16" s="119" t="str">
        <x:f>IF(A16="","",IF(D16=0,0,MIN(1,(E16+F16+G16)/D16)))</x:f>
      </x:c>
      <x:c r="O16" s="120" t="str">
        <x:f>IF(A16="","",IF(N16&gt;='Settings'!$B$8,"CURRENT","SUPPORT REVIEW"))</x:f>
      </x:c>
    </x:row>
    <x:row r="17">
      <x:c r="A17" s="122"/>
      <x:c r="B17" s="123"/>
      <x:c r="C17" s="123"/>
      <x:c r="D17" s="139"/>
      <x:c r="E17" s="139"/>
      <x:c r="F17" s="139"/>
      <x:c r="G17" s="139"/>
      <x:c r="H17" s="139"/>
      <x:c r="I17" s="139"/>
      <x:c r="J17" s="123"/>
      <x:c r="K17" s="123"/>
      <x:c r="L17" s="123"/>
      <x:c r="M17" s="125"/>
      <x:c r="N17" s="119" t="str">
        <x:f>IF(A17="","",IF(D17=0,0,MIN(1,(E17+F17+G17)/D17)))</x:f>
      </x:c>
      <x:c r="O17" s="120" t="str">
        <x:f>IF(A17="","",IF(N17&gt;='Settings'!$B$8,"CURRENT","SUPPORT REVIEW"))</x:f>
      </x:c>
    </x:row>
    <x:row r="18">
      <x:c r="A18" s="122"/>
      <x:c r="B18" s="123"/>
      <x:c r="C18" s="123"/>
      <x:c r="D18" s="139"/>
      <x:c r="E18" s="139"/>
      <x:c r="F18" s="139"/>
      <x:c r="G18" s="139"/>
      <x:c r="H18" s="139"/>
      <x:c r="I18" s="139"/>
      <x:c r="J18" s="123"/>
      <x:c r="K18" s="123"/>
      <x:c r="L18" s="123"/>
      <x:c r="M18" s="125"/>
      <x:c r="N18" s="119" t="str">
        <x:f>IF(A18="","",IF(D18=0,0,MIN(1,(E18+F18+G18)/D18)))</x:f>
      </x:c>
      <x:c r="O18" s="120" t="str">
        <x:f>IF(A18="","",IF(N18&gt;='Settings'!$B$8,"CURRENT","SUPPORT REVIEW"))</x:f>
      </x:c>
    </x:row>
    <x:row r="19">
      <x:c r="A19" s="122"/>
      <x:c r="B19" s="123"/>
      <x:c r="C19" s="123"/>
      <x:c r="D19" s="139"/>
      <x:c r="E19" s="139"/>
      <x:c r="F19" s="139"/>
      <x:c r="G19" s="139"/>
      <x:c r="H19" s="139"/>
      <x:c r="I19" s="139"/>
      <x:c r="J19" s="123"/>
      <x:c r="K19" s="123"/>
      <x:c r="L19" s="123"/>
      <x:c r="M19" s="125"/>
      <x:c r="N19" s="119" t="str">
        <x:f>IF(A19="","",IF(D19=0,0,MIN(1,(E19+F19+G19)/D19)))</x:f>
      </x:c>
      <x:c r="O19" s="120" t="str">
        <x:f>IF(A19="","",IF(N19&gt;='Settings'!$B$8,"CURRENT","SUPPORT REVIEW"))</x:f>
      </x:c>
    </x:row>
    <x:row r="20">
      <x:c r="A20" s="122"/>
      <x:c r="B20" s="123"/>
      <x:c r="C20" s="123"/>
      <x:c r="D20" s="139"/>
      <x:c r="E20" s="139"/>
      <x:c r="F20" s="139"/>
      <x:c r="G20" s="139"/>
      <x:c r="H20" s="139"/>
      <x:c r="I20" s="139"/>
      <x:c r="J20" s="123"/>
      <x:c r="K20" s="123"/>
      <x:c r="L20" s="123"/>
      <x:c r="M20" s="125"/>
      <x:c r="N20" s="119" t="str">
        <x:f>IF(A20="","",IF(D20=0,0,MIN(1,(E20+F20+G20)/D20)))</x:f>
      </x:c>
      <x:c r="O20" s="120" t="str">
        <x:f>IF(A20="","",IF(N20&gt;='Settings'!$B$8,"CURRENT","SUPPORT REVIEW"))</x:f>
      </x:c>
    </x:row>
    <x:row r="21">
      <x:c r="A21" s="122"/>
      <x:c r="B21" s="123"/>
      <x:c r="C21" s="123"/>
      <x:c r="D21" s="139"/>
      <x:c r="E21" s="139"/>
      <x:c r="F21" s="139"/>
      <x:c r="G21" s="139"/>
      <x:c r="H21" s="139"/>
      <x:c r="I21" s="139"/>
      <x:c r="J21" s="123"/>
      <x:c r="K21" s="123"/>
      <x:c r="L21" s="123"/>
      <x:c r="M21" s="125"/>
      <x:c r="N21" s="119" t="str">
        <x:f>IF(A21="","",IF(D21=0,0,MIN(1,(E21+F21+G21)/D21)))</x:f>
      </x:c>
      <x:c r="O21" s="120" t="str">
        <x:f>IF(A21="","",IF(N21&gt;='Settings'!$B$8,"CURRENT","SUPPORT REVIEW"))</x:f>
      </x:c>
    </x:row>
    <x:row r="22">
      <x:c r="A22" s="122"/>
      <x:c r="B22" s="123"/>
      <x:c r="C22" s="123"/>
      <x:c r="D22" s="139"/>
      <x:c r="E22" s="139"/>
      <x:c r="F22" s="139"/>
      <x:c r="G22" s="139"/>
      <x:c r="H22" s="139"/>
      <x:c r="I22" s="139"/>
      <x:c r="J22" s="123"/>
      <x:c r="K22" s="123"/>
      <x:c r="L22" s="123"/>
      <x:c r="M22" s="125"/>
      <x:c r="N22" s="119" t="str">
        <x:f>IF(A22="","",IF(D22=0,0,MIN(1,(E22+F22+G22)/D22)))</x:f>
      </x:c>
      <x:c r="O22" s="120" t="str">
        <x:f>IF(A22="","",IF(N22&gt;='Settings'!$B$8,"CURRENT","SUPPORT REVIEW"))</x:f>
      </x:c>
    </x:row>
    <x:row r="23">
      <x:c r="A23" s="122"/>
      <x:c r="B23" s="123"/>
      <x:c r="C23" s="123"/>
      <x:c r="D23" s="139"/>
      <x:c r="E23" s="139"/>
      <x:c r="F23" s="139"/>
      <x:c r="G23" s="139"/>
      <x:c r="H23" s="139"/>
      <x:c r="I23" s="139"/>
      <x:c r="J23" s="123"/>
      <x:c r="K23" s="123"/>
      <x:c r="L23" s="123"/>
      <x:c r="M23" s="125"/>
      <x:c r="N23" s="119" t="str">
        <x:f>IF(A23="","",IF(D23=0,0,MIN(1,(E23+F23+G23)/D23)))</x:f>
      </x:c>
      <x:c r="O23" s="120" t="str">
        <x:f>IF(A23="","",IF(N23&gt;='Settings'!$B$8,"CURRENT","SUPPORT REVIEW"))</x:f>
      </x:c>
    </x:row>
    <x:row r="24">
      <x:c r="A24" s="122"/>
      <x:c r="B24" s="123"/>
      <x:c r="C24" s="123"/>
      <x:c r="D24" s="139"/>
      <x:c r="E24" s="139"/>
      <x:c r="F24" s="139"/>
      <x:c r="G24" s="139"/>
      <x:c r="H24" s="139"/>
      <x:c r="I24" s="139"/>
      <x:c r="J24" s="123"/>
      <x:c r="K24" s="123"/>
      <x:c r="L24" s="123"/>
      <x:c r="M24" s="125"/>
      <x:c r="N24" s="119" t="str">
        <x:f>IF(A24="","",IF(D24=0,0,MIN(1,(E24+F24+G24)/D24)))</x:f>
      </x:c>
      <x:c r="O24" s="120" t="str">
        <x:f>IF(A24="","",IF(N24&gt;='Settings'!$B$8,"CURRENT","SUPPORT REVIEW"))</x:f>
      </x:c>
    </x:row>
    <x:row r="25">
      <x:c r="A25" s="122"/>
      <x:c r="B25" s="123"/>
      <x:c r="C25" s="123"/>
      <x:c r="D25" s="139"/>
      <x:c r="E25" s="139"/>
      <x:c r="F25" s="139"/>
      <x:c r="G25" s="139"/>
      <x:c r="H25" s="139"/>
      <x:c r="I25" s="139"/>
      <x:c r="J25" s="123"/>
      <x:c r="K25" s="123"/>
      <x:c r="L25" s="123"/>
      <x:c r="M25" s="125"/>
      <x:c r="N25" s="119" t="str">
        <x:f>IF(A25="","",IF(D25=0,0,MIN(1,(E25+F25+G25)/D25)))</x:f>
      </x:c>
      <x:c r="O25" s="120" t="str">
        <x:f>IF(A25="","",IF(N25&gt;='Settings'!$B$8,"CURRENT","SUPPORT REVIEW"))</x:f>
      </x:c>
    </x:row>
    <x:row r="26">
      <x:c r="A26" s="122"/>
      <x:c r="B26" s="123"/>
      <x:c r="C26" s="123"/>
      <x:c r="D26" s="139"/>
      <x:c r="E26" s="139"/>
      <x:c r="F26" s="139"/>
      <x:c r="G26" s="139"/>
      <x:c r="H26" s="139"/>
      <x:c r="I26" s="139"/>
      <x:c r="J26" s="123"/>
      <x:c r="K26" s="123"/>
      <x:c r="L26" s="123"/>
      <x:c r="M26" s="125"/>
      <x:c r="N26" s="119" t="str">
        <x:f>IF(A26="","",IF(D26=0,0,MIN(1,(E26+F26+G26)/D26)))</x:f>
      </x:c>
      <x:c r="O26" s="120" t="str">
        <x:f>IF(A26="","",IF(N26&gt;='Settings'!$B$8,"CURRENT","SUPPORT REVIEW"))</x:f>
      </x:c>
    </x:row>
    <x:row r="27">
      <x:c r="A27" s="122"/>
      <x:c r="B27" s="123"/>
      <x:c r="C27" s="123"/>
      <x:c r="D27" s="139"/>
      <x:c r="E27" s="139"/>
      <x:c r="F27" s="139"/>
      <x:c r="G27" s="139"/>
      <x:c r="H27" s="139"/>
      <x:c r="I27" s="139"/>
      <x:c r="J27" s="123"/>
      <x:c r="K27" s="123"/>
      <x:c r="L27" s="123"/>
      <x:c r="M27" s="125"/>
      <x:c r="N27" s="119" t="str">
        <x:f>IF(A27="","",IF(D27=0,0,MIN(1,(E27+F27+G27)/D27)))</x:f>
      </x:c>
      <x:c r="O27" s="120" t="str">
        <x:f>IF(A27="","",IF(N27&gt;='Settings'!$B$8,"CURRENT","SUPPORT REVIEW"))</x:f>
      </x:c>
    </x:row>
    <x:row r="28">
      <x:c r="A28" s="122"/>
      <x:c r="B28" s="123"/>
      <x:c r="C28" s="123"/>
      <x:c r="D28" s="139"/>
      <x:c r="E28" s="139"/>
      <x:c r="F28" s="139"/>
      <x:c r="G28" s="139"/>
      <x:c r="H28" s="139"/>
      <x:c r="I28" s="139"/>
      <x:c r="J28" s="123"/>
      <x:c r="K28" s="123"/>
      <x:c r="L28" s="123"/>
      <x:c r="M28" s="125"/>
      <x:c r="N28" s="119" t="str">
        <x:f>IF(A28="","",IF(D28=0,0,MIN(1,(E28+F28+G28)/D28)))</x:f>
      </x:c>
      <x:c r="O28" s="120" t="str">
        <x:f>IF(A28="","",IF(N28&gt;='Settings'!$B$8,"CURRENT","SUPPORT REVIEW"))</x:f>
      </x:c>
    </x:row>
    <x:row r="29">
      <x:c r="A29" s="122"/>
      <x:c r="B29" s="123"/>
      <x:c r="C29" s="123"/>
      <x:c r="D29" s="139"/>
      <x:c r="E29" s="139"/>
      <x:c r="F29" s="139"/>
      <x:c r="G29" s="139"/>
      <x:c r="H29" s="139"/>
      <x:c r="I29" s="139"/>
      <x:c r="J29" s="123"/>
      <x:c r="K29" s="123"/>
      <x:c r="L29" s="123"/>
      <x:c r="M29" s="125"/>
      <x:c r="N29" s="119" t="str">
        <x:f>IF(A29="","",IF(D29=0,0,MIN(1,(E29+F29+G29)/D29)))</x:f>
      </x:c>
      <x:c r="O29" s="120" t="str">
        <x:f>IF(A29="","",IF(N29&gt;='Settings'!$B$8,"CURRENT","SUPPORT REVIEW"))</x:f>
      </x:c>
    </x:row>
    <x:row r="30">
      <x:c r="A30" s="122"/>
      <x:c r="B30" s="123"/>
      <x:c r="C30" s="123"/>
      <x:c r="D30" s="139"/>
      <x:c r="E30" s="139"/>
      <x:c r="F30" s="139"/>
      <x:c r="G30" s="139"/>
      <x:c r="H30" s="139"/>
      <x:c r="I30" s="139"/>
      <x:c r="J30" s="123"/>
      <x:c r="K30" s="123"/>
      <x:c r="L30" s="123"/>
      <x:c r="M30" s="125"/>
      <x:c r="N30" s="119" t="str">
        <x:f>IF(A30="","",IF(D30=0,0,MIN(1,(E30+F30+G30)/D30)))</x:f>
      </x:c>
      <x:c r="O30" s="120" t="str">
        <x:f>IF(A30="","",IF(N30&gt;='Settings'!$B$8,"CURRENT","SUPPORT REVIEW"))</x:f>
      </x:c>
    </x:row>
    <x:row r="31">
      <x:c r="A31" s="122"/>
      <x:c r="B31" s="123"/>
      <x:c r="C31" s="123"/>
      <x:c r="D31" s="139"/>
      <x:c r="E31" s="139"/>
      <x:c r="F31" s="139"/>
      <x:c r="G31" s="139"/>
      <x:c r="H31" s="139"/>
      <x:c r="I31" s="139"/>
      <x:c r="J31" s="123"/>
      <x:c r="K31" s="123"/>
      <x:c r="L31" s="123"/>
      <x:c r="M31" s="125"/>
      <x:c r="N31" s="119" t="str">
        <x:f>IF(A31="","",IF(D31=0,0,MIN(1,(E31+F31+G31)/D31)))</x:f>
      </x:c>
      <x:c r="O31" s="120" t="str">
        <x:f>IF(A31="","",IF(N31&gt;='Settings'!$B$8,"CURRENT","SUPPORT REVIEW"))</x:f>
      </x:c>
    </x:row>
    <x:row r="32">
      <x:c r="A32" s="122"/>
      <x:c r="B32" s="123"/>
      <x:c r="C32" s="123"/>
      <x:c r="D32" s="139"/>
      <x:c r="E32" s="139"/>
      <x:c r="F32" s="139"/>
      <x:c r="G32" s="139"/>
      <x:c r="H32" s="139"/>
      <x:c r="I32" s="139"/>
      <x:c r="J32" s="123"/>
      <x:c r="K32" s="123"/>
      <x:c r="L32" s="123"/>
      <x:c r="M32" s="125"/>
      <x:c r="N32" s="119" t="str">
        <x:f>IF(A32="","",IF(D32=0,0,MIN(1,(E32+F32+G32)/D32)))</x:f>
      </x:c>
      <x:c r="O32" s="120" t="str">
        <x:f>IF(A32="","",IF(N32&gt;='Settings'!$B$8,"CURRENT","SUPPORT REVIEW"))</x:f>
      </x:c>
    </x:row>
    <x:row r="33">
      <x:c r="A33" s="122"/>
      <x:c r="B33" s="123"/>
      <x:c r="C33" s="123"/>
      <x:c r="D33" s="139"/>
      <x:c r="E33" s="139"/>
      <x:c r="F33" s="139"/>
      <x:c r="G33" s="139"/>
      <x:c r="H33" s="139"/>
      <x:c r="I33" s="139"/>
      <x:c r="J33" s="123"/>
      <x:c r="K33" s="123"/>
      <x:c r="L33" s="123"/>
      <x:c r="M33" s="125"/>
      <x:c r="N33" s="119" t="str">
        <x:f>IF(A33="","",IF(D33=0,0,MIN(1,(E33+F33+G33)/D33)))</x:f>
      </x:c>
      <x:c r="O33" s="120" t="str">
        <x:f>IF(A33="","",IF(N33&gt;='Settings'!$B$8,"CURRENT","SUPPORT REVIEW"))</x:f>
      </x:c>
    </x:row>
    <x:row r="34">
      <x:c r="A34" s="122"/>
      <x:c r="B34" s="123"/>
      <x:c r="C34" s="123"/>
      <x:c r="D34" s="139"/>
      <x:c r="E34" s="139"/>
      <x:c r="F34" s="139"/>
      <x:c r="G34" s="139"/>
      <x:c r="H34" s="139"/>
      <x:c r="I34" s="139"/>
      <x:c r="J34" s="123"/>
      <x:c r="K34" s="123"/>
      <x:c r="L34" s="123"/>
      <x:c r="M34" s="125"/>
      <x:c r="N34" s="119" t="str">
        <x:f>IF(A34="","",IF(D34=0,0,MIN(1,(E34+F34+G34)/D34)))</x:f>
      </x:c>
      <x:c r="O34" s="120" t="str">
        <x:f>IF(A34="","",IF(N34&gt;='Settings'!$B$8,"CURRENT","SUPPORT REVIEW"))</x:f>
      </x:c>
    </x:row>
    <x:row r="35">
      <x:c r="A35" s="122"/>
      <x:c r="B35" s="123"/>
      <x:c r="C35" s="123"/>
      <x:c r="D35" s="139"/>
      <x:c r="E35" s="139"/>
      <x:c r="F35" s="139"/>
      <x:c r="G35" s="139"/>
      <x:c r="H35" s="139"/>
      <x:c r="I35" s="139"/>
      <x:c r="J35" s="123"/>
      <x:c r="K35" s="123"/>
      <x:c r="L35" s="123"/>
      <x:c r="M35" s="125"/>
      <x:c r="N35" s="119" t="str">
        <x:f>IF(A35="","",IF(D35=0,0,MIN(1,(E35+F35+G35)/D35)))</x:f>
      </x:c>
      <x:c r="O35" s="120" t="str">
        <x:f>IF(A35="","",IF(N35&gt;='Settings'!$B$8,"CURRENT","SUPPORT REVIEW"))</x:f>
      </x:c>
    </x:row>
    <x:row r="36">
      <x:c r="A36" s="122"/>
      <x:c r="B36" s="123"/>
      <x:c r="C36" s="123"/>
      <x:c r="D36" s="139"/>
      <x:c r="E36" s="139"/>
      <x:c r="F36" s="139"/>
      <x:c r="G36" s="139"/>
      <x:c r="H36" s="139"/>
      <x:c r="I36" s="139"/>
      <x:c r="J36" s="123"/>
      <x:c r="K36" s="123"/>
      <x:c r="L36" s="123"/>
      <x:c r="M36" s="125"/>
      <x:c r="N36" s="119" t="str">
        <x:f>IF(A36="","",IF(D36=0,0,MIN(1,(E36+F36+G36)/D36)))</x:f>
      </x:c>
      <x:c r="O36" s="120" t="str">
        <x:f>IF(A36="","",IF(N36&gt;='Settings'!$B$8,"CURRENT","SUPPORT REVIEW"))</x:f>
      </x:c>
    </x:row>
    <x:row r="37">
      <x:c r="A37" s="122"/>
      <x:c r="B37" s="123"/>
      <x:c r="C37" s="123"/>
      <x:c r="D37" s="139"/>
      <x:c r="E37" s="139"/>
      <x:c r="F37" s="139"/>
      <x:c r="G37" s="139"/>
      <x:c r="H37" s="139"/>
      <x:c r="I37" s="139"/>
      <x:c r="J37" s="123"/>
      <x:c r="K37" s="123"/>
      <x:c r="L37" s="123"/>
      <x:c r="M37" s="125"/>
      <x:c r="N37" s="119" t="str">
        <x:f>IF(A37="","",IF(D37=0,0,MIN(1,(E37+F37+G37)/D37)))</x:f>
      </x:c>
      <x:c r="O37" s="120" t="str">
        <x:f>IF(A37="","",IF(N37&gt;='Settings'!$B$8,"CURRENT","SUPPORT REVIEW"))</x:f>
      </x:c>
    </x:row>
    <x:row r="38">
      <x:c r="A38" s="122"/>
      <x:c r="B38" s="123"/>
      <x:c r="C38" s="123"/>
      <x:c r="D38" s="139"/>
      <x:c r="E38" s="139"/>
      <x:c r="F38" s="139"/>
      <x:c r="G38" s="139"/>
      <x:c r="H38" s="139"/>
      <x:c r="I38" s="139"/>
      <x:c r="J38" s="123"/>
      <x:c r="K38" s="123"/>
      <x:c r="L38" s="123"/>
      <x:c r="M38" s="125"/>
      <x:c r="N38" s="119" t="str">
        <x:f>IF(A38="","",IF(D38=0,0,MIN(1,(E38+F38+G38)/D38)))</x:f>
      </x:c>
      <x:c r="O38" s="120" t="str">
        <x:f>IF(A38="","",IF(N38&gt;='Settings'!$B$8,"CURRENT","SUPPORT REVIEW"))</x:f>
      </x:c>
    </x:row>
    <x:row r="39">
      <x:c r="A39" s="122"/>
      <x:c r="B39" s="123"/>
      <x:c r="C39" s="123"/>
      <x:c r="D39" s="139"/>
      <x:c r="E39" s="139"/>
      <x:c r="F39" s="139"/>
      <x:c r="G39" s="139"/>
      <x:c r="H39" s="139"/>
      <x:c r="I39" s="139"/>
      <x:c r="J39" s="123"/>
      <x:c r="K39" s="123"/>
      <x:c r="L39" s="123"/>
      <x:c r="M39" s="125"/>
      <x:c r="N39" s="119" t="str">
        <x:f>IF(A39="","",IF(D39=0,0,MIN(1,(E39+F39+G39)/D39)))</x:f>
      </x:c>
      <x:c r="O39" s="120" t="str">
        <x:f>IF(A39="","",IF(N39&gt;='Settings'!$B$8,"CURRENT","SUPPORT REVIEW"))</x:f>
      </x:c>
    </x:row>
    <x:row r="40">
      <x:c r="A40" s="122"/>
      <x:c r="B40" s="123"/>
      <x:c r="C40" s="123"/>
      <x:c r="D40" s="139"/>
      <x:c r="E40" s="139"/>
      <x:c r="F40" s="139"/>
      <x:c r="G40" s="139"/>
      <x:c r="H40" s="139"/>
      <x:c r="I40" s="139"/>
      <x:c r="J40" s="123"/>
      <x:c r="K40" s="123"/>
      <x:c r="L40" s="123"/>
      <x:c r="M40" s="125"/>
      <x:c r="N40" s="119" t="str">
        <x:f>IF(A40="","",IF(D40=0,0,MIN(1,(E40+F40+G40)/D40)))</x:f>
      </x:c>
      <x:c r="O40" s="120" t="str">
        <x:f>IF(A40="","",IF(N40&gt;='Settings'!$B$8,"CURRENT","SUPPORT REVIEW"))</x:f>
      </x:c>
    </x:row>
    <x:row r="41">
      <x:c r="A41" s="122"/>
      <x:c r="B41" s="123"/>
      <x:c r="C41" s="123"/>
      <x:c r="D41" s="139"/>
      <x:c r="E41" s="139"/>
      <x:c r="F41" s="139"/>
      <x:c r="G41" s="139"/>
      <x:c r="H41" s="139"/>
      <x:c r="I41" s="139"/>
      <x:c r="J41" s="123"/>
      <x:c r="K41" s="123"/>
      <x:c r="L41" s="123"/>
      <x:c r="M41" s="125"/>
      <x:c r="N41" s="119" t="str">
        <x:f>IF(A41="","",IF(D41=0,0,MIN(1,(E41+F41+G41)/D41)))</x:f>
      </x:c>
      <x:c r="O41" s="120" t="str">
        <x:f>IF(A41="","",IF(N41&gt;='Settings'!$B$8,"CURRENT","SUPPORT REVIEW"))</x:f>
      </x:c>
    </x:row>
    <x:row r="42">
      <x:c r="A42" s="122"/>
      <x:c r="B42" s="123"/>
      <x:c r="C42" s="123"/>
      <x:c r="D42" s="139"/>
      <x:c r="E42" s="139"/>
      <x:c r="F42" s="139"/>
      <x:c r="G42" s="139"/>
      <x:c r="H42" s="139"/>
      <x:c r="I42" s="139"/>
      <x:c r="J42" s="123"/>
      <x:c r="K42" s="123"/>
      <x:c r="L42" s="123"/>
      <x:c r="M42" s="125"/>
      <x:c r="N42" s="119" t="str">
        <x:f>IF(A42="","",IF(D42=0,0,MIN(1,(E42+F42+G42)/D42)))</x:f>
      </x:c>
      <x:c r="O42" s="120" t="str">
        <x:f>IF(A42="","",IF(N42&gt;='Settings'!$B$8,"CURRENT","SUPPORT REVIEW"))</x:f>
      </x:c>
    </x:row>
    <x:row r="43">
      <x:c r="A43" s="122"/>
      <x:c r="B43" s="123"/>
      <x:c r="C43" s="123"/>
      <x:c r="D43" s="139"/>
      <x:c r="E43" s="139"/>
      <x:c r="F43" s="139"/>
      <x:c r="G43" s="139"/>
      <x:c r="H43" s="139"/>
      <x:c r="I43" s="139"/>
      <x:c r="J43" s="123"/>
      <x:c r="K43" s="123"/>
      <x:c r="L43" s="123"/>
      <x:c r="M43" s="125"/>
      <x:c r="N43" s="119" t="str">
        <x:f>IF(A43="","",IF(D43=0,0,MIN(1,(E43+F43+G43)/D43)))</x:f>
      </x:c>
      <x:c r="O43" s="120" t="str">
        <x:f>IF(A43="","",IF(N43&gt;='Settings'!$B$8,"CURRENT","SUPPORT REVIEW"))</x:f>
      </x:c>
    </x:row>
    <x:row r="44">
      <x:c r="A44" s="122"/>
      <x:c r="B44" s="123"/>
      <x:c r="C44" s="123"/>
      <x:c r="D44" s="139"/>
      <x:c r="E44" s="139"/>
      <x:c r="F44" s="139"/>
      <x:c r="G44" s="139"/>
      <x:c r="H44" s="139"/>
      <x:c r="I44" s="139"/>
      <x:c r="J44" s="123"/>
      <x:c r="K44" s="123"/>
      <x:c r="L44" s="123"/>
      <x:c r="M44" s="125"/>
      <x:c r="N44" s="119" t="str">
        <x:f>IF(A44="","",IF(D44=0,0,MIN(1,(E44+F44+G44)/D44)))</x:f>
      </x:c>
      <x:c r="O44" s="120" t="str">
        <x:f>IF(A44="","",IF(N44&gt;='Settings'!$B$8,"CURRENT","SUPPORT REVIEW"))</x:f>
      </x:c>
    </x:row>
    <x:row r="45">
      <x:c r="A45" s="122"/>
      <x:c r="B45" s="123"/>
      <x:c r="C45" s="123"/>
      <x:c r="D45" s="139"/>
      <x:c r="E45" s="139"/>
      <x:c r="F45" s="139"/>
      <x:c r="G45" s="139"/>
      <x:c r="H45" s="139"/>
      <x:c r="I45" s="139"/>
      <x:c r="J45" s="123"/>
      <x:c r="K45" s="123"/>
      <x:c r="L45" s="123"/>
      <x:c r="M45" s="125"/>
      <x:c r="N45" s="119" t="str">
        <x:f>IF(A45="","",IF(D45=0,0,MIN(1,(E45+F45+G45)/D45)))</x:f>
      </x:c>
      <x:c r="O45" s="120" t="str">
        <x:f>IF(A45="","",IF(N45&gt;='Settings'!$B$8,"CURRENT","SUPPORT REVIEW"))</x:f>
      </x:c>
    </x:row>
    <x:row r="46">
      <x:c r="A46" s="122"/>
      <x:c r="B46" s="123"/>
      <x:c r="C46" s="123"/>
      <x:c r="D46" s="139"/>
      <x:c r="E46" s="139"/>
      <x:c r="F46" s="139"/>
      <x:c r="G46" s="139"/>
      <x:c r="H46" s="139"/>
      <x:c r="I46" s="139"/>
      <x:c r="J46" s="123"/>
      <x:c r="K46" s="123"/>
      <x:c r="L46" s="123"/>
      <x:c r="M46" s="125"/>
      <x:c r="N46" s="119" t="str">
        <x:f>IF(A46="","",IF(D46=0,0,MIN(1,(E46+F46+G46)/D46)))</x:f>
      </x:c>
      <x:c r="O46" s="120" t="str">
        <x:f>IF(A46="","",IF(N46&gt;='Settings'!$B$8,"CURRENT","SUPPORT REVIEW"))</x:f>
      </x:c>
    </x:row>
    <x:row r="47">
      <x:c r="A47" s="122"/>
      <x:c r="B47" s="123"/>
      <x:c r="C47" s="123"/>
      <x:c r="D47" s="139"/>
      <x:c r="E47" s="139"/>
      <x:c r="F47" s="139"/>
      <x:c r="G47" s="139"/>
      <x:c r="H47" s="139"/>
      <x:c r="I47" s="139"/>
      <x:c r="J47" s="123"/>
      <x:c r="K47" s="123"/>
      <x:c r="L47" s="123"/>
      <x:c r="M47" s="125"/>
      <x:c r="N47" s="119" t="str">
        <x:f>IF(A47="","",IF(D47=0,0,MIN(1,(E47+F47+G47)/D47)))</x:f>
      </x:c>
      <x:c r="O47" s="120" t="str">
        <x:f>IF(A47="","",IF(N47&gt;='Settings'!$B$8,"CURRENT","SUPPORT REVIEW"))</x:f>
      </x:c>
    </x:row>
    <x:row r="48">
      <x:c r="A48" s="122"/>
      <x:c r="B48" s="123"/>
      <x:c r="C48" s="123"/>
      <x:c r="D48" s="139"/>
      <x:c r="E48" s="139"/>
      <x:c r="F48" s="139"/>
      <x:c r="G48" s="139"/>
      <x:c r="H48" s="139"/>
      <x:c r="I48" s="139"/>
      <x:c r="J48" s="123"/>
      <x:c r="K48" s="123"/>
      <x:c r="L48" s="123"/>
      <x:c r="M48" s="125"/>
      <x:c r="N48" s="119" t="str">
        <x:f>IF(A48="","",IF(D48=0,0,MIN(1,(E48+F48+G48)/D48)))</x:f>
      </x:c>
      <x:c r="O48" s="120" t="str">
        <x:f>IF(A48="","",IF(N48&gt;='Settings'!$B$8,"CURRENT","SUPPORT REVIEW"))</x:f>
      </x:c>
    </x:row>
    <x:row r="49">
      <x:c r="A49" s="122"/>
      <x:c r="B49" s="123"/>
      <x:c r="C49" s="123"/>
      <x:c r="D49" s="139"/>
      <x:c r="E49" s="139"/>
      <x:c r="F49" s="139"/>
      <x:c r="G49" s="139"/>
      <x:c r="H49" s="139"/>
      <x:c r="I49" s="139"/>
      <x:c r="J49" s="123"/>
      <x:c r="K49" s="123"/>
      <x:c r="L49" s="123"/>
      <x:c r="M49" s="125"/>
      <x:c r="N49" s="119" t="str">
        <x:f>IF(A49="","",IF(D49=0,0,MIN(1,(E49+F49+G49)/D49)))</x:f>
      </x:c>
      <x:c r="O49" s="120" t="str">
        <x:f>IF(A49="","",IF(N49&gt;='Settings'!$B$8,"CURRENT","SUPPORT REVIEW"))</x:f>
      </x:c>
    </x:row>
    <x:row r="50">
      <x:c r="A50" s="122"/>
      <x:c r="B50" s="123"/>
      <x:c r="C50" s="123"/>
      <x:c r="D50" s="139"/>
      <x:c r="E50" s="139"/>
      <x:c r="F50" s="139"/>
      <x:c r="G50" s="139"/>
      <x:c r="H50" s="139"/>
      <x:c r="I50" s="139"/>
      <x:c r="J50" s="123"/>
      <x:c r="K50" s="123"/>
      <x:c r="L50" s="123"/>
      <x:c r="M50" s="125"/>
      <x:c r="N50" s="119" t="str">
        <x:f>IF(A50="","",IF(D50=0,0,MIN(1,(E50+F50+G50)/D50)))</x:f>
      </x:c>
      <x:c r="O50" s="120" t="str">
        <x:f>IF(A50="","",IF(N50&gt;='Settings'!$B$8,"CURRENT","SUPPORT REVIEW"))</x:f>
      </x:c>
    </x:row>
    <x:row r="51">
      <x:c r="A51" s="122"/>
      <x:c r="B51" s="123"/>
      <x:c r="C51" s="123"/>
      <x:c r="D51" s="139"/>
      <x:c r="E51" s="139"/>
      <x:c r="F51" s="139"/>
      <x:c r="G51" s="139"/>
      <x:c r="H51" s="139"/>
      <x:c r="I51" s="139"/>
      <x:c r="J51" s="123"/>
      <x:c r="K51" s="123"/>
      <x:c r="L51" s="123"/>
      <x:c r="M51" s="125"/>
      <x:c r="N51" s="119" t="str">
        <x:f>IF(A51="","",IF(D51=0,0,MIN(1,(E51+F51+G51)/D51)))</x:f>
      </x:c>
      <x:c r="O51" s="120" t="str">
        <x:f>IF(A51="","",IF(N51&gt;='Settings'!$B$8,"CURRENT","SUPPORT REVIEW"))</x:f>
      </x:c>
    </x:row>
    <x:row r="52">
      <x:c r="A52" s="122"/>
      <x:c r="B52" s="123"/>
      <x:c r="C52" s="123"/>
      <x:c r="D52" s="139"/>
      <x:c r="E52" s="139"/>
      <x:c r="F52" s="139"/>
      <x:c r="G52" s="139"/>
      <x:c r="H52" s="139"/>
      <x:c r="I52" s="139"/>
      <x:c r="J52" s="123"/>
      <x:c r="K52" s="123"/>
      <x:c r="L52" s="123"/>
      <x:c r="M52" s="125"/>
      <x:c r="N52" s="119" t="str">
        <x:f>IF(A52="","",IF(D52=0,0,MIN(1,(E52+F52+G52)/D52)))</x:f>
      </x:c>
      <x:c r="O52" s="120" t="str">
        <x:f>IF(A52="","",IF(N52&gt;='Settings'!$B$8,"CURRENT","SUPPORT REVIEW"))</x:f>
      </x:c>
    </x:row>
    <x:row r="53">
      <x:c r="A53" s="122"/>
      <x:c r="B53" s="123"/>
      <x:c r="C53" s="123"/>
      <x:c r="D53" s="139"/>
      <x:c r="E53" s="139"/>
      <x:c r="F53" s="139"/>
      <x:c r="G53" s="139"/>
      <x:c r="H53" s="139"/>
      <x:c r="I53" s="139"/>
      <x:c r="J53" s="123"/>
      <x:c r="K53" s="123"/>
      <x:c r="L53" s="123"/>
      <x:c r="M53" s="125"/>
      <x:c r="N53" s="119" t="str">
        <x:f>IF(A53="","",IF(D53=0,0,MIN(1,(E53+F53+G53)/D53)))</x:f>
      </x:c>
      <x:c r="O53" s="120" t="str">
        <x:f>IF(A53="","",IF(N53&gt;='Settings'!$B$8,"CURRENT","SUPPORT REVIEW"))</x:f>
      </x:c>
    </x:row>
    <x:row r="54">
      <x:c r="A54" s="122"/>
      <x:c r="B54" s="123"/>
      <x:c r="C54" s="123"/>
      <x:c r="D54" s="139"/>
      <x:c r="E54" s="139"/>
      <x:c r="F54" s="139"/>
      <x:c r="G54" s="139"/>
      <x:c r="H54" s="139"/>
      <x:c r="I54" s="139"/>
      <x:c r="J54" s="123"/>
      <x:c r="K54" s="123"/>
      <x:c r="L54" s="123"/>
      <x:c r="M54" s="125"/>
      <x:c r="N54" s="119" t="str">
        <x:f>IF(A54="","",IF(D54=0,0,MIN(1,(E54+F54+G54)/D54)))</x:f>
      </x:c>
      <x:c r="O54" s="120" t="str">
        <x:f>IF(A54="","",IF(N54&gt;='Settings'!$B$8,"CURRENT","SUPPORT REVIEW"))</x:f>
      </x:c>
    </x:row>
    <x:row r="55">
      <x:c r="A55" s="122"/>
      <x:c r="B55" s="123"/>
      <x:c r="C55" s="123"/>
      <x:c r="D55" s="139"/>
      <x:c r="E55" s="139"/>
      <x:c r="F55" s="139"/>
      <x:c r="G55" s="139"/>
      <x:c r="H55" s="139"/>
      <x:c r="I55" s="139"/>
      <x:c r="J55" s="123"/>
      <x:c r="K55" s="123"/>
      <x:c r="L55" s="123"/>
      <x:c r="M55" s="125"/>
      <x:c r="N55" s="119" t="str">
        <x:f>IF(A55="","",IF(D55=0,0,MIN(1,(E55+F55+G55)/D55)))</x:f>
      </x:c>
      <x:c r="O55" s="120" t="str">
        <x:f>IF(A55="","",IF(N55&gt;='Settings'!$B$8,"CURRENT","SUPPORT REVIEW"))</x:f>
      </x:c>
    </x:row>
    <x:row r="56">
      <x:c r="A56" s="122"/>
      <x:c r="B56" s="123"/>
      <x:c r="C56" s="123"/>
      <x:c r="D56" s="139"/>
      <x:c r="E56" s="139"/>
      <x:c r="F56" s="139"/>
      <x:c r="G56" s="139"/>
      <x:c r="H56" s="139"/>
      <x:c r="I56" s="139"/>
      <x:c r="J56" s="123"/>
      <x:c r="K56" s="123"/>
      <x:c r="L56" s="123"/>
      <x:c r="M56" s="125"/>
      <x:c r="N56" s="119" t="str">
        <x:f>IF(A56="","",IF(D56=0,0,MIN(1,(E56+F56+G56)/D56)))</x:f>
      </x:c>
      <x:c r="O56" s="120" t="str">
        <x:f>IF(A56="","",IF(N56&gt;='Settings'!$B$8,"CURRENT","SUPPORT REVIEW"))</x:f>
      </x:c>
    </x:row>
    <x:row r="57">
      <x:c r="A57" s="122"/>
      <x:c r="B57" s="123"/>
      <x:c r="C57" s="123"/>
      <x:c r="D57" s="139"/>
      <x:c r="E57" s="139"/>
      <x:c r="F57" s="139"/>
      <x:c r="G57" s="139"/>
      <x:c r="H57" s="139"/>
      <x:c r="I57" s="139"/>
      <x:c r="J57" s="123"/>
      <x:c r="K57" s="123"/>
      <x:c r="L57" s="123"/>
      <x:c r="M57" s="125"/>
      <x:c r="N57" s="119" t="str">
        <x:f>IF(A57="","",IF(D57=0,0,MIN(1,(E57+F57+G57)/D57)))</x:f>
      </x:c>
      <x:c r="O57" s="120" t="str">
        <x:f>IF(A57="","",IF(N57&gt;='Settings'!$B$8,"CURRENT","SUPPORT REVIEW"))</x:f>
      </x:c>
    </x:row>
    <x:row r="58">
      <x:c r="A58" s="122"/>
      <x:c r="B58" s="123"/>
      <x:c r="C58" s="123"/>
      <x:c r="D58" s="139"/>
      <x:c r="E58" s="139"/>
      <x:c r="F58" s="139"/>
      <x:c r="G58" s="139"/>
      <x:c r="H58" s="139"/>
      <x:c r="I58" s="139"/>
      <x:c r="J58" s="123"/>
      <x:c r="K58" s="123"/>
      <x:c r="L58" s="123"/>
      <x:c r="M58" s="125"/>
      <x:c r="N58" s="119" t="str">
        <x:f>IF(A58="","",IF(D58=0,0,MIN(1,(E58+F58+G58)/D58)))</x:f>
      </x:c>
      <x:c r="O58" s="120" t="str">
        <x:f>IF(A58="","",IF(N58&gt;='Settings'!$B$8,"CURRENT","SUPPORT REVIEW"))</x:f>
      </x:c>
    </x:row>
    <x:row r="59">
      <x:c r="A59" s="122"/>
      <x:c r="B59" s="123"/>
      <x:c r="C59" s="123"/>
      <x:c r="D59" s="139"/>
      <x:c r="E59" s="139"/>
      <x:c r="F59" s="139"/>
      <x:c r="G59" s="139"/>
      <x:c r="H59" s="139"/>
      <x:c r="I59" s="139"/>
      <x:c r="J59" s="123"/>
      <x:c r="K59" s="123"/>
      <x:c r="L59" s="123"/>
      <x:c r="M59" s="125"/>
      <x:c r="N59" s="119" t="str">
        <x:f>IF(A59="","",IF(D59=0,0,MIN(1,(E59+F59+G59)/D59)))</x:f>
      </x:c>
      <x:c r="O59" s="120" t="str">
        <x:f>IF(A59="","",IF(N59&gt;='Settings'!$B$8,"CURRENT","SUPPORT REVIEW"))</x:f>
      </x:c>
    </x:row>
    <x:row r="60">
      <x:c r="A60" s="122"/>
      <x:c r="B60" s="123"/>
      <x:c r="C60" s="123"/>
      <x:c r="D60" s="139"/>
      <x:c r="E60" s="139"/>
      <x:c r="F60" s="139"/>
      <x:c r="G60" s="139"/>
      <x:c r="H60" s="139"/>
      <x:c r="I60" s="139"/>
      <x:c r="J60" s="123"/>
      <x:c r="K60" s="123"/>
      <x:c r="L60" s="123"/>
      <x:c r="M60" s="125"/>
      <x:c r="N60" s="119" t="str">
        <x:f>IF(A60="","",IF(D60=0,0,MIN(1,(E60+F60+G60)/D60)))</x:f>
      </x:c>
      <x:c r="O60" s="120" t="str">
        <x:f>IF(A60="","",IF(N60&gt;='Settings'!$B$8,"CURRENT","SUPPORT REVIEW"))</x:f>
      </x:c>
    </x:row>
    <x:row r="61">
      <x:c r="A61" s="122"/>
      <x:c r="B61" s="123"/>
      <x:c r="C61" s="123"/>
      <x:c r="D61" s="139"/>
      <x:c r="E61" s="139"/>
      <x:c r="F61" s="139"/>
      <x:c r="G61" s="139"/>
      <x:c r="H61" s="139"/>
      <x:c r="I61" s="139"/>
      <x:c r="J61" s="123"/>
      <x:c r="K61" s="123"/>
      <x:c r="L61" s="123"/>
      <x:c r="M61" s="125"/>
      <x:c r="N61" s="119" t="str">
        <x:f>IF(A61="","",IF(D61=0,0,MIN(1,(E61+F61+G61)/D61)))</x:f>
      </x:c>
      <x:c r="O61" s="120" t="str">
        <x:f>IF(A61="","",IF(N61&gt;='Settings'!$B$8,"CURRENT","SUPPORT REVIEW"))</x:f>
      </x:c>
    </x:row>
    <x:row r="62">
      <x:c r="A62" s="122"/>
      <x:c r="B62" s="123"/>
      <x:c r="C62" s="123"/>
      <x:c r="D62" s="139"/>
      <x:c r="E62" s="139"/>
      <x:c r="F62" s="139"/>
      <x:c r="G62" s="139"/>
      <x:c r="H62" s="139"/>
      <x:c r="I62" s="139"/>
      <x:c r="J62" s="123"/>
      <x:c r="K62" s="123"/>
      <x:c r="L62" s="123"/>
      <x:c r="M62" s="125"/>
      <x:c r="N62" s="119" t="str">
        <x:f>IF(A62="","",IF(D62=0,0,MIN(1,(E62+F62+G62)/D62)))</x:f>
      </x:c>
      <x:c r="O62" s="120" t="str">
        <x:f>IF(A62="","",IF(N62&gt;='Settings'!$B$8,"CURRENT","SUPPORT REVIEW"))</x:f>
      </x:c>
    </x:row>
    <x:row r="63">
      <x:c r="A63" s="122"/>
      <x:c r="B63" s="123"/>
      <x:c r="C63" s="123"/>
      <x:c r="D63" s="139"/>
      <x:c r="E63" s="139"/>
      <x:c r="F63" s="139"/>
      <x:c r="G63" s="139"/>
      <x:c r="H63" s="139"/>
      <x:c r="I63" s="139"/>
      <x:c r="J63" s="123"/>
      <x:c r="K63" s="123"/>
      <x:c r="L63" s="123"/>
      <x:c r="M63" s="125"/>
      <x:c r="N63" s="119" t="str">
        <x:f>IF(A63="","",IF(D63=0,0,MIN(1,(E63+F63+G63)/D63)))</x:f>
      </x:c>
      <x:c r="O63" s="120" t="str">
        <x:f>IF(A63="","",IF(N63&gt;='Settings'!$B$8,"CURRENT","SUPPORT REVIEW"))</x:f>
      </x:c>
    </x:row>
    <x:row r="64">
      <x:c r="A64" s="122"/>
      <x:c r="B64" s="123"/>
      <x:c r="C64" s="123"/>
      <x:c r="D64" s="139"/>
      <x:c r="E64" s="139"/>
      <x:c r="F64" s="139"/>
      <x:c r="G64" s="139"/>
      <x:c r="H64" s="139"/>
      <x:c r="I64" s="139"/>
      <x:c r="J64" s="123"/>
      <x:c r="K64" s="123"/>
      <x:c r="L64" s="123"/>
      <x:c r="M64" s="125"/>
      <x:c r="N64" s="119" t="str">
        <x:f>IF(A64="","",IF(D64=0,0,MIN(1,(E64+F64+G64)/D64)))</x:f>
      </x:c>
      <x:c r="O64" s="120" t="str">
        <x:f>IF(A64="","",IF(N64&gt;='Settings'!$B$8,"CURRENT","SUPPORT REVIEW"))</x:f>
      </x:c>
    </x:row>
    <x:row r="65">
      <x:c r="A65" s="122"/>
      <x:c r="B65" s="123"/>
      <x:c r="C65" s="123"/>
      <x:c r="D65" s="139"/>
      <x:c r="E65" s="139"/>
      <x:c r="F65" s="139"/>
      <x:c r="G65" s="139"/>
      <x:c r="H65" s="139"/>
      <x:c r="I65" s="139"/>
      <x:c r="J65" s="123"/>
      <x:c r="K65" s="123"/>
      <x:c r="L65" s="123"/>
      <x:c r="M65" s="125"/>
      <x:c r="N65" s="119" t="str">
        <x:f>IF(A65="","",IF(D65=0,0,MIN(1,(E65+F65+G65)/D65)))</x:f>
      </x:c>
      <x:c r="O65" s="120" t="str">
        <x:f>IF(A65="","",IF(N65&gt;='Settings'!$B$8,"CURRENT","SUPPORT REVIEW"))</x:f>
      </x:c>
    </x:row>
    <x:row r="66">
      <x:c r="A66" s="122"/>
      <x:c r="B66" s="123"/>
      <x:c r="C66" s="123"/>
      <x:c r="D66" s="139"/>
      <x:c r="E66" s="139"/>
      <x:c r="F66" s="139"/>
      <x:c r="G66" s="139"/>
      <x:c r="H66" s="139"/>
      <x:c r="I66" s="139"/>
      <x:c r="J66" s="123"/>
      <x:c r="K66" s="123"/>
      <x:c r="L66" s="123"/>
      <x:c r="M66" s="125"/>
      <x:c r="N66" s="119" t="str">
        <x:f>IF(A66="","",IF(D66=0,0,MIN(1,(E66+F66+G66)/D66)))</x:f>
      </x:c>
      <x:c r="O66" s="120" t="str">
        <x:f>IF(A66="","",IF(N66&gt;='Settings'!$B$8,"CURRENT","SUPPORT REVIEW"))</x:f>
      </x:c>
    </x:row>
    <x:row r="67">
      <x:c r="A67" s="122"/>
      <x:c r="B67" s="123"/>
      <x:c r="C67" s="123"/>
      <x:c r="D67" s="139"/>
      <x:c r="E67" s="139"/>
      <x:c r="F67" s="139"/>
      <x:c r="G67" s="139"/>
      <x:c r="H67" s="139"/>
      <x:c r="I67" s="139"/>
      <x:c r="J67" s="123"/>
      <x:c r="K67" s="123"/>
      <x:c r="L67" s="123"/>
      <x:c r="M67" s="125"/>
      <x:c r="N67" s="119" t="str">
        <x:f>IF(A67="","",IF(D67=0,0,MIN(1,(E67+F67+G67)/D67)))</x:f>
      </x:c>
      <x:c r="O67" s="120" t="str">
        <x:f>IF(A67="","",IF(N67&gt;='Settings'!$B$8,"CURRENT","SUPPORT REVIEW"))</x:f>
      </x:c>
    </x:row>
    <x:row r="68">
      <x:c r="A68" s="122"/>
      <x:c r="B68" s="123"/>
      <x:c r="C68" s="123"/>
      <x:c r="D68" s="139"/>
      <x:c r="E68" s="139"/>
      <x:c r="F68" s="139"/>
      <x:c r="G68" s="139"/>
      <x:c r="H68" s="139"/>
      <x:c r="I68" s="139"/>
      <x:c r="J68" s="123"/>
      <x:c r="K68" s="123"/>
      <x:c r="L68" s="123"/>
      <x:c r="M68" s="125"/>
      <x:c r="N68" s="119" t="str">
        <x:f>IF(A68="","",IF(D68=0,0,MIN(1,(E68+F68+G68)/D68)))</x:f>
      </x:c>
      <x:c r="O68" s="120" t="str">
        <x:f>IF(A68="","",IF(N68&gt;='Settings'!$B$8,"CURRENT","SUPPORT REVIEW"))</x:f>
      </x:c>
    </x:row>
    <x:row r="69">
      <x:c r="A69" s="122"/>
      <x:c r="B69" s="123"/>
      <x:c r="C69" s="123"/>
      <x:c r="D69" s="139"/>
      <x:c r="E69" s="139"/>
      <x:c r="F69" s="139"/>
      <x:c r="G69" s="139"/>
      <x:c r="H69" s="139"/>
      <x:c r="I69" s="139"/>
      <x:c r="J69" s="123"/>
      <x:c r="K69" s="123"/>
      <x:c r="L69" s="123"/>
      <x:c r="M69" s="125"/>
      <x:c r="N69" s="119" t="str">
        <x:f>IF(A69="","",IF(D69=0,0,MIN(1,(E69+F69+G69)/D69)))</x:f>
      </x:c>
      <x:c r="O69" s="120" t="str">
        <x:f>IF(A69="","",IF(N69&gt;='Settings'!$B$8,"CURRENT","SUPPORT REVIEW"))</x:f>
      </x:c>
    </x:row>
    <x:row r="70">
      <x:c r="A70" s="122"/>
      <x:c r="B70" s="123"/>
      <x:c r="C70" s="123"/>
      <x:c r="D70" s="139"/>
      <x:c r="E70" s="139"/>
      <x:c r="F70" s="139"/>
      <x:c r="G70" s="139"/>
      <x:c r="H70" s="139"/>
      <x:c r="I70" s="139"/>
      <x:c r="J70" s="123"/>
      <x:c r="K70" s="123"/>
      <x:c r="L70" s="123"/>
      <x:c r="M70" s="125"/>
      <x:c r="N70" s="119" t="str">
        <x:f>IF(A70="","",IF(D70=0,0,MIN(1,(E70+F70+G70)/D70)))</x:f>
      </x:c>
      <x:c r="O70" s="120" t="str">
        <x:f>IF(A70="","",IF(N70&gt;='Settings'!$B$8,"CURRENT","SUPPORT REVIEW"))</x:f>
      </x:c>
    </x:row>
    <x:row r="71">
      <x:c r="A71" s="122"/>
      <x:c r="B71" s="123"/>
      <x:c r="C71" s="123"/>
      <x:c r="D71" s="139"/>
      <x:c r="E71" s="139"/>
      <x:c r="F71" s="139"/>
      <x:c r="G71" s="139"/>
      <x:c r="H71" s="139"/>
      <x:c r="I71" s="139"/>
      <x:c r="J71" s="123"/>
      <x:c r="K71" s="123"/>
      <x:c r="L71" s="123"/>
      <x:c r="M71" s="125"/>
      <x:c r="N71" s="119" t="str">
        <x:f>IF(A71="","",IF(D71=0,0,MIN(1,(E71+F71+G71)/D71)))</x:f>
      </x:c>
      <x:c r="O71" s="120" t="str">
        <x:f>IF(A71="","",IF(N71&gt;='Settings'!$B$8,"CURRENT","SUPPORT REVIEW"))</x:f>
      </x:c>
    </x:row>
    <x:row r="72">
      <x:c r="A72" s="122"/>
      <x:c r="B72" s="123"/>
      <x:c r="C72" s="123"/>
      <x:c r="D72" s="139"/>
      <x:c r="E72" s="139"/>
      <x:c r="F72" s="139"/>
      <x:c r="G72" s="139"/>
      <x:c r="H72" s="139"/>
      <x:c r="I72" s="139"/>
      <x:c r="J72" s="123"/>
      <x:c r="K72" s="123"/>
      <x:c r="L72" s="123"/>
      <x:c r="M72" s="125"/>
      <x:c r="N72" s="119" t="str">
        <x:f>IF(A72="","",IF(D72=0,0,MIN(1,(E72+F72+G72)/D72)))</x:f>
      </x:c>
      <x:c r="O72" s="120" t="str">
        <x:f>IF(A72="","",IF(N72&gt;='Settings'!$B$8,"CURRENT","SUPPORT REVIEW"))</x:f>
      </x:c>
    </x:row>
    <x:row r="73">
      <x:c r="A73" s="122"/>
      <x:c r="B73" s="123"/>
      <x:c r="C73" s="123"/>
      <x:c r="D73" s="139"/>
      <x:c r="E73" s="139"/>
      <x:c r="F73" s="139"/>
      <x:c r="G73" s="139"/>
      <x:c r="H73" s="139"/>
      <x:c r="I73" s="139"/>
      <x:c r="J73" s="123"/>
      <x:c r="K73" s="123"/>
      <x:c r="L73" s="123"/>
      <x:c r="M73" s="125"/>
      <x:c r="N73" s="119" t="str">
        <x:f>IF(A73="","",IF(D73=0,0,MIN(1,(E73+F73+G73)/D73)))</x:f>
      </x:c>
      <x:c r="O73" s="120" t="str">
        <x:f>IF(A73="","",IF(N73&gt;='Settings'!$B$8,"CURRENT","SUPPORT REVIEW"))</x:f>
      </x:c>
    </x:row>
    <x:row r="74">
      <x:c r="A74" s="122"/>
      <x:c r="B74" s="123"/>
      <x:c r="C74" s="123"/>
      <x:c r="D74" s="139"/>
      <x:c r="E74" s="139"/>
      <x:c r="F74" s="139"/>
      <x:c r="G74" s="139"/>
      <x:c r="H74" s="139"/>
      <x:c r="I74" s="139"/>
      <x:c r="J74" s="123"/>
      <x:c r="K74" s="123"/>
      <x:c r="L74" s="123"/>
      <x:c r="M74" s="125"/>
      <x:c r="N74" s="119" t="str">
        <x:f>IF(A74="","",IF(D74=0,0,MIN(1,(E74+F74+G74)/D74)))</x:f>
      </x:c>
      <x:c r="O74" s="120" t="str">
        <x:f>IF(A74="","",IF(N74&gt;='Settings'!$B$8,"CURRENT","SUPPORT REVIEW"))</x:f>
      </x:c>
    </x:row>
    <x:row r="75">
      <x:c r="A75" s="122"/>
      <x:c r="B75" s="123"/>
      <x:c r="C75" s="123"/>
      <x:c r="D75" s="139"/>
      <x:c r="E75" s="139"/>
      <x:c r="F75" s="139"/>
      <x:c r="G75" s="139"/>
      <x:c r="H75" s="139"/>
      <x:c r="I75" s="139"/>
      <x:c r="J75" s="123"/>
      <x:c r="K75" s="123"/>
      <x:c r="L75" s="123"/>
      <x:c r="M75" s="125"/>
      <x:c r="N75" s="119" t="str">
        <x:f>IF(A75="","",IF(D75=0,0,MIN(1,(E75+F75+G75)/D75)))</x:f>
      </x:c>
      <x:c r="O75" s="120" t="str">
        <x:f>IF(A75="","",IF(N75&gt;='Settings'!$B$8,"CURRENT","SUPPORT REVIEW"))</x:f>
      </x:c>
    </x:row>
    <x:row r="76">
      <x:c r="A76" s="122"/>
      <x:c r="B76" s="123"/>
      <x:c r="C76" s="123"/>
      <x:c r="D76" s="139"/>
      <x:c r="E76" s="139"/>
      <x:c r="F76" s="139"/>
      <x:c r="G76" s="139"/>
      <x:c r="H76" s="139"/>
      <x:c r="I76" s="139"/>
      <x:c r="J76" s="123"/>
      <x:c r="K76" s="123"/>
      <x:c r="L76" s="123"/>
      <x:c r="M76" s="125"/>
      <x:c r="N76" s="119" t="str">
        <x:f>IF(A76="","",IF(D76=0,0,MIN(1,(E76+F76+G76)/D76)))</x:f>
      </x:c>
      <x:c r="O76" s="120" t="str">
        <x:f>IF(A76="","",IF(N76&gt;='Settings'!$B$8,"CURRENT","SUPPORT REVIEW"))</x:f>
      </x:c>
    </x:row>
    <x:row r="77">
      <x:c r="A77" s="122"/>
      <x:c r="B77" s="123"/>
      <x:c r="C77" s="123"/>
      <x:c r="D77" s="139"/>
      <x:c r="E77" s="139"/>
      <x:c r="F77" s="139"/>
      <x:c r="G77" s="139"/>
      <x:c r="H77" s="139"/>
      <x:c r="I77" s="139"/>
      <x:c r="J77" s="123"/>
      <x:c r="K77" s="123"/>
      <x:c r="L77" s="123"/>
      <x:c r="M77" s="125"/>
      <x:c r="N77" s="119" t="str">
        <x:f>IF(A77="","",IF(D77=0,0,MIN(1,(E77+F77+G77)/D77)))</x:f>
      </x:c>
      <x:c r="O77" s="120" t="str">
        <x:f>IF(A77="","",IF(N77&gt;='Settings'!$B$8,"CURRENT","SUPPORT REVIEW"))</x:f>
      </x:c>
    </x:row>
    <x:row r="78">
      <x:c r="A78" s="122"/>
      <x:c r="B78" s="123"/>
      <x:c r="C78" s="123"/>
      <x:c r="D78" s="139"/>
      <x:c r="E78" s="139"/>
      <x:c r="F78" s="139"/>
      <x:c r="G78" s="139"/>
      <x:c r="H78" s="139"/>
      <x:c r="I78" s="139"/>
      <x:c r="J78" s="123"/>
      <x:c r="K78" s="123"/>
      <x:c r="L78" s="123"/>
      <x:c r="M78" s="125"/>
      <x:c r="N78" s="119" t="str">
        <x:f>IF(A78="","",IF(D78=0,0,MIN(1,(E78+F78+G78)/D78)))</x:f>
      </x:c>
      <x:c r="O78" s="120" t="str">
        <x:f>IF(A78="","",IF(N78&gt;='Settings'!$B$8,"CURRENT","SUPPORT REVIEW"))</x:f>
      </x:c>
    </x:row>
    <x:row r="79">
      <x:c r="A79" s="122"/>
      <x:c r="B79" s="123"/>
      <x:c r="C79" s="123"/>
      <x:c r="D79" s="139"/>
      <x:c r="E79" s="139"/>
      <x:c r="F79" s="139"/>
      <x:c r="G79" s="139"/>
      <x:c r="H79" s="139"/>
      <x:c r="I79" s="139"/>
      <x:c r="J79" s="123"/>
      <x:c r="K79" s="123"/>
      <x:c r="L79" s="123"/>
      <x:c r="M79" s="125"/>
      <x:c r="N79" s="119" t="str">
        <x:f>IF(A79="","",IF(D79=0,0,MIN(1,(E79+F79+G79)/D79)))</x:f>
      </x:c>
      <x:c r="O79" s="120" t="str">
        <x:f>IF(A79="","",IF(N79&gt;='Settings'!$B$8,"CURRENT","SUPPORT REVIEW"))</x:f>
      </x:c>
    </x:row>
    <x:row r="80">
      <x:c r="A80" s="122"/>
      <x:c r="B80" s="123"/>
      <x:c r="C80" s="123"/>
      <x:c r="D80" s="139"/>
      <x:c r="E80" s="139"/>
      <x:c r="F80" s="139"/>
      <x:c r="G80" s="139"/>
      <x:c r="H80" s="139"/>
      <x:c r="I80" s="139"/>
      <x:c r="J80" s="123"/>
      <x:c r="K80" s="123"/>
      <x:c r="L80" s="123"/>
      <x:c r="M80" s="125"/>
      <x:c r="N80" s="119" t="str">
        <x:f>IF(A80="","",IF(D80=0,0,MIN(1,(E80+F80+G80)/D80)))</x:f>
      </x:c>
      <x:c r="O80" s="120" t="str">
        <x:f>IF(A80="","",IF(N80&gt;='Settings'!$B$8,"CURRENT","SUPPORT REVIEW"))</x:f>
      </x:c>
    </x:row>
    <x:row r="81">
      <x:c r="A81" s="122"/>
      <x:c r="B81" s="123"/>
      <x:c r="C81" s="123"/>
      <x:c r="D81" s="139"/>
      <x:c r="E81" s="139"/>
      <x:c r="F81" s="139"/>
      <x:c r="G81" s="139"/>
      <x:c r="H81" s="139"/>
      <x:c r="I81" s="139"/>
      <x:c r="J81" s="123"/>
      <x:c r="K81" s="123"/>
      <x:c r="L81" s="123"/>
      <x:c r="M81" s="125"/>
      <x:c r="N81" s="119" t="str">
        <x:f>IF(A81="","",IF(D81=0,0,MIN(1,(E81+F81+G81)/D81)))</x:f>
      </x:c>
      <x:c r="O81" s="120" t="str">
        <x:f>IF(A81="","",IF(N81&gt;='Settings'!$B$8,"CURRENT","SUPPORT REVIEW"))</x:f>
      </x:c>
    </x:row>
    <x:row r="82">
      <x:c r="A82" s="122"/>
      <x:c r="B82" s="123"/>
      <x:c r="C82" s="123"/>
      <x:c r="D82" s="139"/>
      <x:c r="E82" s="139"/>
      <x:c r="F82" s="139"/>
      <x:c r="G82" s="139"/>
      <x:c r="H82" s="139"/>
      <x:c r="I82" s="139"/>
      <x:c r="J82" s="123"/>
      <x:c r="K82" s="123"/>
      <x:c r="L82" s="123"/>
      <x:c r="M82" s="125"/>
      <x:c r="N82" s="119" t="str">
        <x:f>IF(A82="","",IF(D82=0,0,MIN(1,(E82+F82+G82)/D82)))</x:f>
      </x:c>
      <x:c r="O82" s="120" t="str">
        <x:f>IF(A82="","",IF(N82&gt;='Settings'!$B$8,"CURRENT","SUPPORT REVIEW"))</x:f>
      </x:c>
    </x:row>
    <x:row r="83">
      <x:c r="A83" s="122"/>
      <x:c r="B83" s="123"/>
      <x:c r="C83" s="123"/>
      <x:c r="D83" s="139"/>
      <x:c r="E83" s="139"/>
      <x:c r="F83" s="139"/>
      <x:c r="G83" s="139"/>
      <x:c r="H83" s="139"/>
      <x:c r="I83" s="139"/>
      <x:c r="J83" s="123"/>
      <x:c r="K83" s="123"/>
      <x:c r="L83" s="123"/>
      <x:c r="M83" s="125"/>
      <x:c r="N83" s="119" t="str">
        <x:f>IF(A83="","",IF(D83=0,0,MIN(1,(E83+F83+G83)/D83)))</x:f>
      </x:c>
      <x:c r="O83" s="120" t="str">
        <x:f>IF(A83="","",IF(N83&gt;='Settings'!$B$8,"CURRENT","SUPPORT REVIEW"))</x:f>
      </x:c>
    </x:row>
    <x:row r="84">
      <x:c r="A84" s="122"/>
      <x:c r="B84" s="123"/>
      <x:c r="C84" s="123"/>
      <x:c r="D84" s="139"/>
      <x:c r="E84" s="139"/>
      <x:c r="F84" s="139"/>
      <x:c r="G84" s="139"/>
      <x:c r="H84" s="139"/>
      <x:c r="I84" s="139"/>
      <x:c r="J84" s="123"/>
      <x:c r="K84" s="123"/>
      <x:c r="L84" s="123"/>
      <x:c r="M84" s="125"/>
      <x:c r="N84" s="119" t="str">
        <x:f>IF(A84="","",IF(D84=0,0,MIN(1,(E84+F84+G84)/D84)))</x:f>
      </x:c>
      <x:c r="O84" s="120" t="str">
        <x:f>IF(A84="","",IF(N84&gt;='Settings'!$B$8,"CURRENT","SUPPORT REVIEW"))</x:f>
      </x:c>
    </x:row>
    <x:row r="85">
      <x:c r="A85" s="122"/>
      <x:c r="B85" s="123"/>
      <x:c r="C85" s="123"/>
      <x:c r="D85" s="139"/>
      <x:c r="E85" s="139"/>
      <x:c r="F85" s="139"/>
      <x:c r="G85" s="139"/>
      <x:c r="H85" s="139"/>
      <x:c r="I85" s="139"/>
      <x:c r="J85" s="123"/>
      <x:c r="K85" s="123"/>
      <x:c r="L85" s="123"/>
      <x:c r="M85" s="125"/>
      <x:c r="N85" s="119" t="str">
        <x:f>IF(A85="","",IF(D85=0,0,MIN(1,(E85+F85+G85)/D85)))</x:f>
      </x:c>
      <x:c r="O85" s="120" t="str">
        <x:f>IF(A85="","",IF(N85&gt;='Settings'!$B$8,"CURRENT","SUPPORT REVIEW"))</x:f>
      </x:c>
    </x:row>
    <x:row r="86">
      <x:c r="A86" s="122"/>
      <x:c r="B86" s="123"/>
      <x:c r="C86" s="123"/>
      <x:c r="D86" s="139"/>
      <x:c r="E86" s="139"/>
      <x:c r="F86" s="139"/>
      <x:c r="G86" s="139"/>
      <x:c r="H86" s="139"/>
      <x:c r="I86" s="139"/>
      <x:c r="J86" s="123"/>
      <x:c r="K86" s="123"/>
      <x:c r="L86" s="123"/>
      <x:c r="M86" s="125"/>
      <x:c r="N86" s="119" t="str">
        <x:f>IF(A86="","",IF(D86=0,0,MIN(1,(E86+F86+G86)/D86)))</x:f>
      </x:c>
      <x:c r="O86" s="120" t="str">
        <x:f>IF(A86="","",IF(N86&gt;='Settings'!$B$8,"CURRENT","SUPPORT REVIEW"))</x:f>
      </x:c>
    </x:row>
    <x:row r="87">
      <x:c r="A87" s="122"/>
      <x:c r="B87" s="123"/>
      <x:c r="C87" s="123"/>
      <x:c r="D87" s="139"/>
      <x:c r="E87" s="139"/>
      <x:c r="F87" s="139"/>
      <x:c r="G87" s="139"/>
      <x:c r="H87" s="139"/>
      <x:c r="I87" s="139"/>
      <x:c r="J87" s="123"/>
      <x:c r="K87" s="123"/>
      <x:c r="L87" s="123"/>
      <x:c r="M87" s="125"/>
      <x:c r="N87" s="119" t="str">
        <x:f>IF(A87="","",IF(D87=0,0,MIN(1,(E87+F87+G87)/D87)))</x:f>
      </x:c>
      <x:c r="O87" s="120" t="str">
        <x:f>IF(A87="","",IF(N87&gt;='Settings'!$B$8,"CURRENT","SUPPORT REVIEW"))</x:f>
      </x:c>
    </x:row>
    <x:row r="88">
      <x:c r="A88" s="122"/>
      <x:c r="B88" s="123"/>
      <x:c r="C88" s="123"/>
      <x:c r="D88" s="139"/>
      <x:c r="E88" s="139"/>
      <x:c r="F88" s="139"/>
      <x:c r="G88" s="139"/>
      <x:c r="H88" s="139"/>
      <x:c r="I88" s="139"/>
      <x:c r="J88" s="123"/>
      <x:c r="K88" s="123"/>
      <x:c r="L88" s="123"/>
      <x:c r="M88" s="125"/>
      <x:c r="N88" s="119" t="str">
        <x:f>IF(A88="","",IF(D88=0,0,MIN(1,(E88+F88+G88)/D88)))</x:f>
      </x:c>
      <x:c r="O88" s="120" t="str">
        <x:f>IF(A88="","",IF(N88&gt;='Settings'!$B$8,"CURRENT","SUPPORT REVIEW"))</x:f>
      </x:c>
    </x:row>
    <x:row r="89">
      <x:c r="A89" s="122"/>
      <x:c r="B89" s="123"/>
      <x:c r="C89" s="123"/>
      <x:c r="D89" s="139"/>
      <x:c r="E89" s="139"/>
      <x:c r="F89" s="139"/>
      <x:c r="G89" s="139"/>
      <x:c r="H89" s="139"/>
      <x:c r="I89" s="139"/>
      <x:c r="J89" s="123"/>
      <x:c r="K89" s="123"/>
      <x:c r="L89" s="123"/>
      <x:c r="M89" s="125"/>
      <x:c r="N89" s="119" t="str">
        <x:f>IF(A89="","",IF(D89=0,0,MIN(1,(E89+F89+G89)/D89)))</x:f>
      </x:c>
      <x:c r="O89" s="120" t="str">
        <x:f>IF(A89="","",IF(N89&gt;='Settings'!$B$8,"CURRENT","SUPPORT REVIEW"))</x:f>
      </x:c>
    </x:row>
    <x:row r="90">
      <x:c r="A90" s="122"/>
      <x:c r="B90" s="123"/>
      <x:c r="C90" s="123"/>
      <x:c r="D90" s="139"/>
      <x:c r="E90" s="139"/>
      <x:c r="F90" s="139"/>
      <x:c r="G90" s="139"/>
      <x:c r="H90" s="139"/>
      <x:c r="I90" s="139"/>
      <x:c r="J90" s="123"/>
      <x:c r="K90" s="123"/>
      <x:c r="L90" s="123"/>
      <x:c r="M90" s="125"/>
      <x:c r="N90" s="119" t="str">
        <x:f>IF(A90="","",IF(D90=0,0,MIN(1,(E90+F90+G90)/D90)))</x:f>
      </x:c>
      <x:c r="O90" s="120" t="str">
        <x:f>IF(A90="","",IF(N90&gt;='Settings'!$B$8,"CURRENT","SUPPORT REVIEW"))</x:f>
      </x:c>
    </x:row>
    <x:row r="91">
      <x:c r="A91" s="122"/>
      <x:c r="B91" s="123"/>
      <x:c r="C91" s="123"/>
      <x:c r="D91" s="139"/>
      <x:c r="E91" s="139"/>
      <x:c r="F91" s="139"/>
      <x:c r="G91" s="139"/>
      <x:c r="H91" s="139"/>
      <x:c r="I91" s="139"/>
      <x:c r="J91" s="123"/>
      <x:c r="K91" s="123"/>
      <x:c r="L91" s="123"/>
      <x:c r="M91" s="125"/>
      <x:c r="N91" s="119" t="str">
        <x:f>IF(A91="","",IF(D91=0,0,MIN(1,(E91+F91+G91)/D91)))</x:f>
      </x:c>
      <x:c r="O91" s="120" t="str">
        <x:f>IF(A91="","",IF(N91&gt;='Settings'!$B$8,"CURRENT","SUPPORT REVIEW"))</x:f>
      </x:c>
    </x:row>
    <x:row r="92">
      <x:c r="A92" s="122"/>
      <x:c r="B92" s="123"/>
      <x:c r="C92" s="123"/>
      <x:c r="D92" s="139"/>
      <x:c r="E92" s="139"/>
      <x:c r="F92" s="139"/>
      <x:c r="G92" s="139"/>
      <x:c r="H92" s="139"/>
      <x:c r="I92" s="139"/>
      <x:c r="J92" s="123"/>
      <x:c r="K92" s="123"/>
      <x:c r="L92" s="123"/>
      <x:c r="M92" s="125"/>
      <x:c r="N92" s="119" t="str">
        <x:f>IF(A92="","",IF(D92=0,0,MIN(1,(E92+F92+G92)/D92)))</x:f>
      </x:c>
      <x:c r="O92" s="120" t="str">
        <x:f>IF(A92="","",IF(N92&gt;='Settings'!$B$8,"CURRENT","SUPPORT REVIEW"))</x:f>
      </x:c>
    </x:row>
    <x:row r="93">
      <x:c r="A93" s="122"/>
      <x:c r="B93" s="123"/>
      <x:c r="C93" s="123"/>
      <x:c r="D93" s="139"/>
      <x:c r="E93" s="139"/>
      <x:c r="F93" s="139"/>
      <x:c r="G93" s="139"/>
      <x:c r="H93" s="139"/>
      <x:c r="I93" s="139"/>
      <x:c r="J93" s="123"/>
      <x:c r="K93" s="123"/>
      <x:c r="L93" s="123"/>
      <x:c r="M93" s="125"/>
      <x:c r="N93" s="119" t="str">
        <x:f>IF(A93="","",IF(D93=0,0,MIN(1,(E93+F93+G93)/D93)))</x:f>
      </x:c>
      <x:c r="O93" s="120" t="str">
        <x:f>IF(A93="","",IF(N93&gt;='Settings'!$B$8,"CURRENT","SUPPORT REVIEW"))</x:f>
      </x:c>
    </x:row>
    <x:row r="94">
      <x:c r="A94" s="122"/>
      <x:c r="B94" s="123"/>
      <x:c r="C94" s="123"/>
      <x:c r="D94" s="139"/>
      <x:c r="E94" s="139"/>
      <x:c r="F94" s="139"/>
      <x:c r="G94" s="139"/>
      <x:c r="H94" s="139"/>
      <x:c r="I94" s="139"/>
      <x:c r="J94" s="123"/>
      <x:c r="K94" s="123"/>
      <x:c r="L94" s="123"/>
      <x:c r="M94" s="125"/>
      <x:c r="N94" s="119" t="str">
        <x:f>IF(A94="","",IF(D94=0,0,MIN(1,(E94+F94+G94)/D94)))</x:f>
      </x:c>
      <x:c r="O94" s="120" t="str">
        <x:f>IF(A94="","",IF(N94&gt;='Settings'!$B$8,"CURRENT","SUPPORT REVIEW"))</x:f>
      </x:c>
    </x:row>
    <x:row r="95">
      <x:c r="A95" s="122"/>
      <x:c r="B95" s="123"/>
      <x:c r="C95" s="123"/>
      <x:c r="D95" s="139"/>
      <x:c r="E95" s="139"/>
      <x:c r="F95" s="139"/>
      <x:c r="G95" s="139"/>
      <x:c r="H95" s="139"/>
      <x:c r="I95" s="139"/>
      <x:c r="J95" s="123"/>
      <x:c r="K95" s="123"/>
      <x:c r="L95" s="123"/>
      <x:c r="M95" s="125"/>
      <x:c r="N95" s="119" t="str">
        <x:f>IF(A95="","",IF(D95=0,0,MIN(1,(E95+F95+G95)/D95)))</x:f>
      </x:c>
      <x:c r="O95" s="120" t="str">
        <x:f>IF(A95="","",IF(N95&gt;='Settings'!$B$8,"CURRENT","SUPPORT REVIEW"))</x:f>
      </x:c>
    </x:row>
    <x:row r="96">
      <x:c r="A96" s="122"/>
      <x:c r="B96" s="123"/>
      <x:c r="C96" s="123"/>
      <x:c r="D96" s="139"/>
      <x:c r="E96" s="139"/>
      <x:c r="F96" s="139"/>
      <x:c r="G96" s="139"/>
      <x:c r="H96" s="139"/>
      <x:c r="I96" s="139"/>
      <x:c r="J96" s="123"/>
      <x:c r="K96" s="123"/>
      <x:c r="L96" s="123"/>
      <x:c r="M96" s="125"/>
      <x:c r="N96" s="119" t="str">
        <x:f>IF(A96="","",IF(D96=0,0,MIN(1,(E96+F96+G96)/D96)))</x:f>
      </x:c>
      <x:c r="O96" s="120" t="str">
        <x:f>IF(A96="","",IF(N96&gt;='Settings'!$B$8,"CURRENT","SUPPORT REVIEW"))</x:f>
      </x:c>
    </x:row>
    <x:row r="97">
      <x:c r="A97" s="122"/>
      <x:c r="B97" s="123"/>
      <x:c r="C97" s="123"/>
      <x:c r="D97" s="139"/>
      <x:c r="E97" s="139"/>
      <x:c r="F97" s="139"/>
      <x:c r="G97" s="139"/>
      <x:c r="H97" s="139"/>
      <x:c r="I97" s="139"/>
      <x:c r="J97" s="123"/>
      <x:c r="K97" s="123"/>
      <x:c r="L97" s="123"/>
      <x:c r="M97" s="125"/>
      <x:c r="N97" s="119" t="str">
        <x:f>IF(A97="","",IF(D97=0,0,MIN(1,(E97+F97+G97)/D97)))</x:f>
      </x:c>
      <x:c r="O97" s="120" t="str">
        <x:f>IF(A97="","",IF(N97&gt;='Settings'!$B$8,"CURRENT","SUPPORT REVIEW"))</x:f>
      </x:c>
    </x:row>
    <x:row r="98">
      <x:c r="A98" s="122"/>
      <x:c r="B98" s="123"/>
      <x:c r="C98" s="123"/>
      <x:c r="D98" s="139"/>
      <x:c r="E98" s="139"/>
      <x:c r="F98" s="139"/>
      <x:c r="G98" s="139"/>
      <x:c r="H98" s="139"/>
      <x:c r="I98" s="139"/>
      <x:c r="J98" s="123"/>
      <x:c r="K98" s="123"/>
      <x:c r="L98" s="123"/>
      <x:c r="M98" s="125"/>
      <x:c r="N98" s="119" t="str">
        <x:f>IF(A98="","",IF(D98=0,0,MIN(1,(E98+F98+G98)/D98)))</x:f>
      </x:c>
      <x:c r="O98" s="120" t="str">
        <x:f>IF(A98="","",IF(N98&gt;='Settings'!$B$8,"CURRENT","SUPPORT REVIEW"))</x:f>
      </x:c>
    </x:row>
    <x:row r="99">
      <x:c r="A99" s="122"/>
      <x:c r="B99" s="123"/>
      <x:c r="C99" s="123"/>
      <x:c r="D99" s="139"/>
      <x:c r="E99" s="139"/>
      <x:c r="F99" s="139"/>
      <x:c r="G99" s="139"/>
      <x:c r="H99" s="139"/>
      <x:c r="I99" s="139"/>
      <x:c r="J99" s="123"/>
      <x:c r="K99" s="123"/>
      <x:c r="L99" s="123"/>
      <x:c r="M99" s="125"/>
      <x:c r="N99" s="119" t="str">
        <x:f>IF(A99="","",IF(D99=0,0,MIN(1,(E99+F99+G99)/D99)))</x:f>
      </x:c>
      <x:c r="O99" s="120" t="str">
        <x:f>IF(A99="","",IF(N99&gt;='Settings'!$B$8,"CURRENT","SUPPORT REVIEW"))</x:f>
      </x:c>
    </x:row>
    <x:row r="100">
      <x:c r="A100" s="122"/>
      <x:c r="B100" s="123"/>
      <x:c r="C100" s="123"/>
      <x:c r="D100" s="139"/>
      <x:c r="E100" s="139"/>
      <x:c r="F100" s="139"/>
      <x:c r="G100" s="139"/>
      <x:c r="H100" s="139"/>
      <x:c r="I100" s="139"/>
      <x:c r="J100" s="123"/>
      <x:c r="K100" s="123"/>
      <x:c r="L100" s="123"/>
      <x:c r="M100" s="125"/>
      <x:c r="N100" s="119" t="str">
        <x:f>IF(A100="","",IF(D100=0,0,MIN(1,(E100+F100+G100)/D100)))</x:f>
      </x:c>
      <x:c r="O100" s="120" t="str">
        <x:f>IF(A100="","",IF(N100&gt;='Settings'!$B$8,"CURRENT","SUPPORT REVIEW"))</x:f>
      </x:c>
    </x:row>
    <x:row r="101">
      <x:c r="A101" s="122"/>
      <x:c r="B101" s="123"/>
      <x:c r="C101" s="123"/>
      <x:c r="D101" s="139"/>
      <x:c r="E101" s="139"/>
      <x:c r="F101" s="139"/>
      <x:c r="G101" s="139"/>
      <x:c r="H101" s="139"/>
      <x:c r="I101" s="139"/>
      <x:c r="J101" s="123"/>
      <x:c r="K101" s="123"/>
      <x:c r="L101" s="123"/>
      <x:c r="M101" s="125"/>
      <x:c r="N101" s="119" t="str">
        <x:f>IF(A101="","",IF(D101=0,0,MIN(1,(E101+F101+G101)/D101)))</x:f>
      </x:c>
      <x:c r="O101" s="120" t="str">
        <x:f>IF(A101="","",IF(N101&gt;='Settings'!$B$8,"CURRENT","SUPPORT REVIEW"))</x:f>
      </x:c>
    </x:row>
    <x:row r="102">
      <x:c r="A102" s="122"/>
      <x:c r="B102" s="123"/>
      <x:c r="C102" s="123"/>
      <x:c r="D102" s="139"/>
      <x:c r="E102" s="139"/>
      <x:c r="F102" s="139"/>
      <x:c r="G102" s="139"/>
      <x:c r="H102" s="139"/>
      <x:c r="I102" s="139"/>
      <x:c r="J102" s="123"/>
      <x:c r="K102" s="123"/>
      <x:c r="L102" s="123"/>
      <x:c r="M102" s="125"/>
      <x:c r="N102" s="119" t="str">
        <x:f>IF(A102="","",IF(D102=0,0,MIN(1,(E102+F102+G102)/D102)))</x:f>
      </x:c>
      <x:c r="O102" s="120" t="str">
        <x:f>IF(A102="","",IF(N102&gt;='Settings'!$B$8,"CURRENT","SUPPORT REVIEW"))</x:f>
      </x:c>
    </x:row>
    <x:row r="103">
      <x:c r="A103" s="122"/>
      <x:c r="B103" s="123"/>
      <x:c r="C103" s="123"/>
      <x:c r="D103" s="139"/>
      <x:c r="E103" s="139"/>
      <x:c r="F103" s="139"/>
      <x:c r="G103" s="139"/>
      <x:c r="H103" s="139"/>
      <x:c r="I103" s="139"/>
      <x:c r="J103" s="123"/>
      <x:c r="K103" s="123"/>
      <x:c r="L103" s="123"/>
      <x:c r="M103" s="125"/>
      <x:c r="N103" s="119" t="str">
        <x:f>IF(A103="","",IF(D103=0,0,MIN(1,(E103+F103+G103)/D103)))</x:f>
      </x:c>
      <x:c r="O103" s="120" t="str">
        <x:f>IF(A103="","",IF(N103&gt;='Settings'!$B$8,"CURRENT","SUPPORT REVIEW"))</x:f>
      </x:c>
    </x:row>
    <x:row r="104">
      <x:c r="A104" s="122"/>
      <x:c r="B104" s="123"/>
      <x:c r="C104" s="123"/>
      <x:c r="D104" s="139"/>
      <x:c r="E104" s="139"/>
      <x:c r="F104" s="139"/>
      <x:c r="G104" s="139"/>
      <x:c r="H104" s="139"/>
      <x:c r="I104" s="139"/>
      <x:c r="J104" s="123"/>
      <x:c r="K104" s="123"/>
      <x:c r="L104" s="123"/>
      <x:c r="M104" s="125"/>
      <x:c r="N104" s="119" t="str">
        <x:f>IF(A104="","",IF(D104=0,0,MIN(1,(E104+F104+G104)/D104)))</x:f>
      </x:c>
      <x:c r="O104" s="120" t="str">
        <x:f>IF(A104="","",IF(N104&gt;='Settings'!$B$8,"CURRENT","SUPPORT REVIEW"))</x:f>
      </x:c>
    </x:row>
    <x:row r="105">
      <x:c r="A105" s="122"/>
      <x:c r="B105" s="123"/>
      <x:c r="C105" s="123"/>
      <x:c r="D105" s="139"/>
      <x:c r="E105" s="139"/>
      <x:c r="F105" s="139"/>
      <x:c r="G105" s="139"/>
      <x:c r="H105" s="139"/>
      <x:c r="I105" s="139"/>
      <x:c r="J105" s="123"/>
      <x:c r="K105" s="123"/>
      <x:c r="L105" s="123"/>
      <x:c r="M105" s="125"/>
      <x:c r="N105" s="119" t="str">
        <x:f>IF(A105="","",IF(D105=0,0,MIN(1,(E105+F105+G105)/D105)))</x:f>
      </x:c>
      <x:c r="O105" s="120" t="str">
        <x:f>IF(A105="","",IF(N105&gt;='Settings'!$B$8,"CURRENT","SUPPORT REVIEW"))</x:f>
      </x:c>
    </x:row>
    <x:row r="106">
      <x:c r="A106" s="122"/>
      <x:c r="B106" s="123"/>
      <x:c r="C106" s="123"/>
      <x:c r="D106" s="139"/>
      <x:c r="E106" s="139"/>
      <x:c r="F106" s="139"/>
      <x:c r="G106" s="139"/>
      <x:c r="H106" s="139"/>
      <x:c r="I106" s="139"/>
      <x:c r="J106" s="123"/>
      <x:c r="K106" s="123"/>
      <x:c r="L106" s="123"/>
      <x:c r="M106" s="125"/>
      <x:c r="N106" s="119" t="str">
        <x:f>IF(A106="","",IF(D106=0,0,MIN(1,(E106+F106+G106)/D106)))</x:f>
      </x:c>
      <x:c r="O106" s="120" t="str">
        <x:f>IF(A106="","",IF(N106&gt;='Settings'!$B$8,"CURRENT","SUPPORT REVIEW"))</x:f>
      </x:c>
    </x:row>
    <x:row r="107">
      <x:c r="A107" s="122"/>
      <x:c r="B107" s="123"/>
      <x:c r="C107" s="123"/>
      <x:c r="D107" s="139"/>
      <x:c r="E107" s="139"/>
      <x:c r="F107" s="139"/>
      <x:c r="G107" s="139"/>
      <x:c r="H107" s="139"/>
      <x:c r="I107" s="139"/>
      <x:c r="J107" s="123"/>
      <x:c r="K107" s="123"/>
      <x:c r="L107" s="123"/>
      <x:c r="M107" s="125"/>
      <x:c r="N107" s="119" t="str">
        <x:f>IF(A107="","",IF(D107=0,0,MIN(1,(E107+F107+G107)/D107)))</x:f>
      </x:c>
      <x:c r="O107" s="120" t="str">
        <x:f>IF(A107="","",IF(N107&gt;='Settings'!$B$8,"CURRENT","SUPPORT REVIEW"))</x:f>
      </x:c>
    </x:row>
    <x:row r="108">
      <x:c r="A108" s="122"/>
      <x:c r="B108" s="123"/>
      <x:c r="C108" s="123"/>
      <x:c r="D108" s="139"/>
      <x:c r="E108" s="139"/>
      <x:c r="F108" s="139"/>
      <x:c r="G108" s="139"/>
      <x:c r="H108" s="139"/>
      <x:c r="I108" s="139"/>
      <x:c r="J108" s="123"/>
      <x:c r="K108" s="123"/>
      <x:c r="L108" s="123"/>
      <x:c r="M108" s="125"/>
      <x:c r="N108" s="119" t="str">
        <x:f>IF(A108="","",IF(D108=0,0,MIN(1,(E108+F108+G108)/D108)))</x:f>
      </x:c>
      <x:c r="O108" s="120" t="str">
        <x:f>IF(A108="","",IF(N108&gt;='Settings'!$B$8,"CURRENT","SUPPORT REVIEW"))</x:f>
      </x:c>
    </x:row>
    <x:row r="109">
      <x:c r="A109" s="122"/>
      <x:c r="B109" s="123"/>
      <x:c r="C109" s="123"/>
      <x:c r="D109" s="139"/>
      <x:c r="E109" s="139"/>
      <x:c r="F109" s="139"/>
      <x:c r="G109" s="139"/>
      <x:c r="H109" s="139"/>
      <x:c r="I109" s="139"/>
      <x:c r="J109" s="123"/>
      <x:c r="K109" s="123"/>
      <x:c r="L109" s="123"/>
      <x:c r="M109" s="125"/>
      <x:c r="N109" s="119" t="str">
        <x:f>IF(A109="","",IF(D109=0,0,MIN(1,(E109+F109+G109)/D109)))</x:f>
      </x:c>
      <x:c r="O109" s="120" t="str">
        <x:f>IF(A109="","",IF(N109&gt;='Settings'!$B$8,"CURRENT","SUPPORT REVIEW"))</x:f>
      </x:c>
    </x:row>
    <x:row r="110">
      <x:c r="A110" s="122"/>
      <x:c r="B110" s="123"/>
      <x:c r="C110" s="123"/>
      <x:c r="D110" s="139"/>
      <x:c r="E110" s="139"/>
      <x:c r="F110" s="139"/>
      <x:c r="G110" s="139"/>
      <x:c r="H110" s="139"/>
      <x:c r="I110" s="139"/>
      <x:c r="J110" s="123"/>
      <x:c r="K110" s="123"/>
      <x:c r="L110" s="123"/>
      <x:c r="M110" s="125"/>
      <x:c r="N110" s="119" t="str">
        <x:f>IF(A110="","",IF(D110=0,0,MIN(1,(E110+F110+G110)/D110)))</x:f>
      </x:c>
      <x:c r="O110" s="120" t="str">
        <x:f>IF(A110="","",IF(N110&gt;='Settings'!$B$8,"CURRENT","SUPPORT REVIEW"))</x:f>
      </x:c>
    </x:row>
    <x:row r="111">
      <x:c r="A111" s="122"/>
      <x:c r="B111" s="123"/>
      <x:c r="C111" s="123"/>
      <x:c r="D111" s="139"/>
      <x:c r="E111" s="139"/>
      <x:c r="F111" s="139"/>
      <x:c r="G111" s="139"/>
      <x:c r="H111" s="139"/>
      <x:c r="I111" s="139"/>
      <x:c r="J111" s="123"/>
      <x:c r="K111" s="123"/>
      <x:c r="L111" s="123"/>
      <x:c r="M111" s="125"/>
      <x:c r="N111" s="119" t="str">
        <x:f>IF(A111="","",IF(D111=0,0,MIN(1,(E111+F111+G111)/D111)))</x:f>
      </x:c>
      <x:c r="O111" s="120" t="str">
        <x:f>IF(A111="","",IF(N111&gt;='Settings'!$B$8,"CURRENT","SUPPORT REVIEW"))</x:f>
      </x:c>
    </x:row>
    <x:row r="112">
      <x:c r="A112" s="122"/>
      <x:c r="B112" s="123"/>
      <x:c r="C112" s="123"/>
      <x:c r="D112" s="139"/>
      <x:c r="E112" s="139"/>
      <x:c r="F112" s="139"/>
      <x:c r="G112" s="139"/>
      <x:c r="H112" s="139"/>
      <x:c r="I112" s="139"/>
      <x:c r="J112" s="123"/>
      <x:c r="K112" s="123"/>
      <x:c r="L112" s="123"/>
      <x:c r="M112" s="125"/>
      <x:c r="N112" s="119" t="str">
        <x:f>IF(A112="","",IF(D112=0,0,MIN(1,(E112+F112+G112)/D112)))</x:f>
      </x:c>
      <x:c r="O112" s="120" t="str">
        <x:f>IF(A112="","",IF(N112&gt;='Settings'!$B$8,"CURRENT","SUPPORT REVIEW"))</x:f>
      </x:c>
    </x:row>
    <x:row r="113">
      <x:c r="A113" s="122"/>
      <x:c r="B113" s="123"/>
      <x:c r="C113" s="123"/>
      <x:c r="D113" s="139"/>
      <x:c r="E113" s="139"/>
      <x:c r="F113" s="139"/>
      <x:c r="G113" s="139"/>
      <x:c r="H113" s="139"/>
      <x:c r="I113" s="139"/>
      <x:c r="J113" s="123"/>
      <x:c r="K113" s="123"/>
      <x:c r="L113" s="123"/>
      <x:c r="M113" s="125"/>
      <x:c r="N113" s="119" t="str">
        <x:f>IF(A113="","",IF(D113=0,0,MIN(1,(E113+F113+G113)/D113)))</x:f>
      </x:c>
      <x:c r="O113" s="120" t="str">
        <x:f>IF(A113="","",IF(N113&gt;='Settings'!$B$8,"CURRENT","SUPPORT REVIEW"))</x:f>
      </x:c>
    </x:row>
    <x:row r="114">
      <x:c r="A114" s="122"/>
      <x:c r="B114" s="123"/>
      <x:c r="C114" s="123"/>
      <x:c r="D114" s="139"/>
      <x:c r="E114" s="139"/>
      <x:c r="F114" s="139"/>
      <x:c r="G114" s="139"/>
      <x:c r="H114" s="139"/>
      <x:c r="I114" s="139"/>
      <x:c r="J114" s="123"/>
      <x:c r="K114" s="123"/>
      <x:c r="L114" s="123"/>
      <x:c r="M114" s="125"/>
      <x:c r="N114" s="119" t="str">
        <x:f>IF(A114="","",IF(D114=0,0,MIN(1,(E114+F114+G114)/D114)))</x:f>
      </x:c>
      <x:c r="O114" s="120" t="str">
        <x:f>IF(A114="","",IF(N114&gt;='Settings'!$B$8,"CURRENT","SUPPORT REVIEW"))</x:f>
      </x:c>
    </x:row>
    <x:row r="115">
      <x:c r="A115" s="122"/>
      <x:c r="B115" s="123"/>
      <x:c r="C115" s="123"/>
      <x:c r="D115" s="139"/>
      <x:c r="E115" s="139"/>
      <x:c r="F115" s="139"/>
      <x:c r="G115" s="139"/>
      <x:c r="H115" s="139"/>
      <x:c r="I115" s="139"/>
      <x:c r="J115" s="123"/>
      <x:c r="K115" s="123"/>
      <x:c r="L115" s="123"/>
      <x:c r="M115" s="125"/>
      <x:c r="N115" s="119" t="str">
        <x:f>IF(A115="","",IF(D115=0,0,MIN(1,(E115+F115+G115)/D115)))</x:f>
      </x:c>
      <x:c r="O115" s="120" t="str">
        <x:f>IF(A115="","",IF(N115&gt;='Settings'!$B$8,"CURRENT","SUPPORT REVIEW"))</x:f>
      </x:c>
    </x:row>
    <x:row r="116">
      <x:c r="A116" s="122"/>
      <x:c r="B116" s="123"/>
      <x:c r="C116" s="123"/>
      <x:c r="D116" s="139"/>
      <x:c r="E116" s="139"/>
      <x:c r="F116" s="139"/>
      <x:c r="G116" s="139"/>
      <x:c r="H116" s="139"/>
      <x:c r="I116" s="139"/>
      <x:c r="J116" s="123"/>
      <x:c r="K116" s="123"/>
      <x:c r="L116" s="123"/>
      <x:c r="M116" s="125"/>
      <x:c r="N116" s="119" t="str">
        <x:f>IF(A116="","",IF(D116=0,0,MIN(1,(E116+F116+G116)/D116)))</x:f>
      </x:c>
      <x:c r="O116" s="120" t="str">
        <x:f>IF(A116="","",IF(N116&gt;='Settings'!$B$8,"CURRENT","SUPPORT REVIEW"))</x:f>
      </x:c>
    </x:row>
    <x:row r="117">
      <x:c r="A117" s="122"/>
      <x:c r="B117" s="123"/>
      <x:c r="C117" s="123"/>
      <x:c r="D117" s="139"/>
      <x:c r="E117" s="139"/>
      <x:c r="F117" s="139"/>
      <x:c r="G117" s="139"/>
      <x:c r="H117" s="139"/>
      <x:c r="I117" s="139"/>
      <x:c r="J117" s="123"/>
      <x:c r="K117" s="123"/>
      <x:c r="L117" s="123"/>
      <x:c r="M117" s="125"/>
      <x:c r="N117" s="119" t="str">
        <x:f>IF(A117="","",IF(D117=0,0,MIN(1,(E117+F117+G117)/D117)))</x:f>
      </x:c>
      <x:c r="O117" s="120" t="str">
        <x:f>IF(A117="","",IF(N117&gt;='Settings'!$B$8,"CURRENT","SUPPORT REVIEW"))</x:f>
      </x:c>
    </x:row>
    <x:row r="118">
      <x:c r="A118" s="122"/>
      <x:c r="B118" s="123"/>
      <x:c r="C118" s="123"/>
      <x:c r="D118" s="139"/>
      <x:c r="E118" s="139"/>
      <x:c r="F118" s="139"/>
      <x:c r="G118" s="139"/>
      <x:c r="H118" s="139"/>
      <x:c r="I118" s="139"/>
      <x:c r="J118" s="123"/>
      <x:c r="K118" s="123"/>
      <x:c r="L118" s="123"/>
      <x:c r="M118" s="125"/>
      <x:c r="N118" s="119" t="str">
        <x:f>IF(A118="","",IF(D118=0,0,MIN(1,(E118+F118+G118)/D118)))</x:f>
      </x:c>
      <x:c r="O118" s="120" t="str">
        <x:f>IF(A118="","",IF(N118&gt;='Settings'!$B$8,"CURRENT","SUPPORT REVIEW"))</x:f>
      </x:c>
    </x:row>
    <x:row r="119">
      <x:c r="A119" s="122"/>
      <x:c r="B119" s="123"/>
      <x:c r="C119" s="123"/>
      <x:c r="D119" s="139"/>
      <x:c r="E119" s="139"/>
      <x:c r="F119" s="139"/>
      <x:c r="G119" s="139"/>
      <x:c r="H119" s="139"/>
      <x:c r="I119" s="139"/>
      <x:c r="J119" s="123"/>
      <x:c r="K119" s="123"/>
      <x:c r="L119" s="123"/>
      <x:c r="M119" s="125"/>
      <x:c r="N119" s="119" t="str">
        <x:f>IF(A119="","",IF(D119=0,0,MIN(1,(E119+F119+G119)/D119)))</x:f>
      </x:c>
      <x:c r="O119" s="120" t="str">
        <x:f>IF(A119="","",IF(N119&gt;='Settings'!$B$8,"CURRENT","SUPPORT REVIEW"))</x:f>
      </x:c>
    </x:row>
    <x:row r="120">
      <x:c r="A120" s="122"/>
      <x:c r="B120" s="123"/>
      <x:c r="C120" s="123"/>
      <x:c r="D120" s="139"/>
      <x:c r="E120" s="139"/>
      <x:c r="F120" s="139"/>
      <x:c r="G120" s="139"/>
      <x:c r="H120" s="139"/>
      <x:c r="I120" s="139"/>
      <x:c r="J120" s="123"/>
      <x:c r="K120" s="123"/>
      <x:c r="L120" s="123"/>
      <x:c r="M120" s="125"/>
      <x:c r="N120" s="119" t="str">
        <x:f>IF(A120="","",IF(D120=0,0,MIN(1,(E120+F120+G120)/D120)))</x:f>
      </x:c>
      <x:c r="O120" s="120" t="str">
        <x:f>IF(A120="","",IF(N120&gt;='Settings'!$B$8,"CURRENT","SUPPORT REVIEW"))</x:f>
      </x:c>
    </x:row>
    <x:row r="121">
      <x:c r="A121" s="122"/>
      <x:c r="B121" s="123"/>
      <x:c r="C121" s="123"/>
      <x:c r="D121" s="139"/>
      <x:c r="E121" s="139"/>
      <x:c r="F121" s="139"/>
      <x:c r="G121" s="139"/>
      <x:c r="H121" s="139"/>
      <x:c r="I121" s="139"/>
      <x:c r="J121" s="123"/>
      <x:c r="K121" s="123"/>
      <x:c r="L121" s="123"/>
      <x:c r="M121" s="125"/>
      <x:c r="N121" s="119" t="str">
        <x:f>IF(A121="","",IF(D121=0,0,MIN(1,(E121+F121+G121)/D121)))</x:f>
      </x:c>
      <x:c r="O121" s="120" t="str">
        <x:f>IF(A121="","",IF(N121&gt;='Settings'!$B$8,"CURRENT","SUPPORT REVIEW"))</x:f>
      </x:c>
    </x:row>
    <x:row r="122">
      <x:c r="A122" s="122"/>
      <x:c r="B122" s="123"/>
      <x:c r="C122" s="123"/>
      <x:c r="D122" s="139"/>
      <x:c r="E122" s="139"/>
      <x:c r="F122" s="139"/>
      <x:c r="G122" s="139"/>
      <x:c r="H122" s="139"/>
      <x:c r="I122" s="139"/>
      <x:c r="J122" s="123"/>
      <x:c r="K122" s="123"/>
      <x:c r="L122" s="123"/>
      <x:c r="M122" s="125"/>
      <x:c r="N122" s="119" t="str">
        <x:f>IF(A122="","",IF(D122=0,0,MIN(1,(E122+F122+G122)/D122)))</x:f>
      </x:c>
      <x:c r="O122" s="120" t="str">
        <x:f>IF(A122="","",IF(N122&gt;='Settings'!$B$8,"CURRENT","SUPPORT REVIEW"))</x:f>
      </x:c>
    </x:row>
    <x:row r="123">
      <x:c r="A123" s="122"/>
      <x:c r="B123" s="123"/>
      <x:c r="C123" s="123"/>
      <x:c r="D123" s="139"/>
      <x:c r="E123" s="139"/>
      <x:c r="F123" s="139"/>
      <x:c r="G123" s="139"/>
      <x:c r="H123" s="139"/>
      <x:c r="I123" s="139"/>
      <x:c r="J123" s="123"/>
      <x:c r="K123" s="123"/>
      <x:c r="L123" s="123"/>
      <x:c r="M123" s="125"/>
      <x:c r="N123" s="119" t="str">
        <x:f>IF(A123="","",IF(D123=0,0,MIN(1,(E123+F123+G123)/D123)))</x:f>
      </x:c>
      <x:c r="O123" s="120" t="str">
        <x:f>IF(A123="","",IF(N123&gt;='Settings'!$B$8,"CURRENT","SUPPORT REVIEW"))</x:f>
      </x:c>
    </x:row>
    <x:row r="124">
      <x:c r="A124" s="122"/>
      <x:c r="B124" s="123"/>
      <x:c r="C124" s="123"/>
      <x:c r="D124" s="139"/>
      <x:c r="E124" s="139"/>
      <x:c r="F124" s="139"/>
      <x:c r="G124" s="139"/>
      <x:c r="H124" s="139"/>
      <x:c r="I124" s="139"/>
      <x:c r="J124" s="123"/>
      <x:c r="K124" s="123"/>
      <x:c r="L124" s="123"/>
      <x:c r="M124" s="125"/>
      <x:c r="N124" s="119" t="str">
        <x:f>IF(A124="","",IF(D124=0,0,MIN(1,(E124+F124+G124)/D124)))</x:f>
      </x:c>
      <x:c r="O124" s="120" t="str">
        <x:f>IF(A124="","",IF(N124&gt;='Settings'!$B$8,"CURRENT","SUPPORT REVIEW"))</x:f>
      </x:c>
    </x:row>
    <x:row r="125">
      <x:c r="A125" s="122"/>
      <x:c r="B125" s="123"/>
      <x:c r="C125" s="123"/>
      <x:c r="D125" s="139"/>
      <x:c r="E125" s="139"/>
      <x:c r="F125" s="139"/>
      <x:c r="G125" s="139"/>
      <x:c r="H125" s="139"/>
      <x:c r="I125" s="139"/>
      <x:c r="J125" s="123"/>
      <x:c r="K125" s="123"/>
      <x:c r="L125" s="123"/>
      <x:c r="M125" s="125"/>
      <x:c r="N125" s="119" t="str">
        <x:f>IF(A125="","",IF(D125=0,0,MIN(1,(E125+F125+G125)/D125)))</x:f>
      </x:c>
      <x:c r="O125" s="120" t="str">
        <x:f>IF(A125="","",IF(N125&gt;='Settings'!$B$8,"CURRENT","SUPPORT REVIEW"))</x:f>
      </x:c>
    </x:row>
    <x:row r="126">
      <x:c r="A126" s="122"/>
      <x:c r="B126" s="123"/>
      <x:c r="C126" s="123"/>
      <x:c r="D126" s="139"/>
      <x:c r="E126" s="139"/>
      <x:c r="F126" s="139"/>
      <x:c r="G126" s="139"/>
      <x:c r="H126" s="139"/>
      <x:c r="I126" s="139"/>
      <x:c r="J126" s="123"/>
      <x:c r="K126" s="123"/>
      <x:c r="L126" s="123"/>
      <x:c r="M126" s="125"/>
      <x:c r="N126" s="119" t="str">
        <x:f>IF(A126="","",IF(D126=0,0,MIN(1,(E126+F126+G126)/D126)))</x:f>
      </x:c>
      <x:c r="O126" s="120" t="str">
        <x:f>IF(A126="","",IF(N126&gt;='Settings'!$B$8,"CURRENT","SUPPORT REVIEW"))</x:f>
      </x:c>
    </x:row>
    <x:row r="127">
      <x:c r="A127" s="122"/>
      <x:c r="B127" s="123"/>
      <x:c r="C127" s="123"/>
      <x:c r="D127" s="139"/>
      <x:c r="E127" s="139"/>
      <x:c r="F127" s="139"/>
      <x:c r="G127" s="139"/>
      <x:c r="H127" s="139"/>
      <x:c r="I127" s="139"/>
      <x:c r="J127" s="123"/>
      <x:c r="K127" s="123"/>
      <x:c r="L127" s="123"/>
      <x:c r="M127" s="125"/>
      <x:c r="N127" s="119" t="str">
        <x:f>IF(A127="","",IF(D127=0,0,MIN(1,(E127+F127+G127)/D127)))</x:f>
      </x:c>
      <x:c r="O127" s="120" t="str">
        <x:f>IF(A127="","",IF(N127&gt;='Settings'!$B$8,"CURRENT","SUPPORT REVIEW"))</x:f>
      </x:c>
    </x:row>
    <x:row r="128">
      <x:c r="A128" s="122"/>
      <x:c r="B128" s="123"/>
      <x:c r="C128" s="123"/>
      <x:c r="D128" s="139"/>
      <x:c r="E128" s="139"/>
      <x:c r="F128" s="139"/>
      <x:c r="G128" s="139"/>
      <x:c r="H128" s="139"/>
      <x:c r="I128" s="139"/>
      <x:c r="J128" s="123"/>
      <x:c r="K128" s="123"/>
      <x:c r="L128" s="123"/>
      <x:c r="M128" s="125"/>
      <x:c r="N128" s="119" t="str">
        <x:f>IF(A128="","",IF(D128=0,0,MIN(1,(E128+F128+G128)/D128)))</x:f>
      </x:c>
      <x:c r="O128" s="120" t="str">
        <x:f>IF(A128="","",IF(N128&gt;='Settings'!$B$8,"CURRENT","SUPPORT REVIEW"))</x:f>
      </x:c>
    </x:row>
    <x:row r="129">
      <x:c r="A129" s="122"/>
      <x:c r="B129" s="123"/>
      <x:c r="C129" s="123"/>
      <x:c r="D129" s="139"/>
      <x:c r="E129" s="139"/>
      <x:c r="F129" s="139"/>
      <x:c r="G129" s="139"/>
      <x:c r="H129" s="139"/>
      <x:c r="I129" s="139"/>
      <x:c r="J129" s="123"/>
      <x:c r="K129" s="123"/>
      <x:c r="L129" s="123"/>
      <x:c r="M129" s="125"/>
      <x:c r="N129" s="119" t="str">
        <x:f>IF(A129="","",IF(D129=0,0,MIN(1,(E129+F129+G129)/D129)))</x:f>
      </x:c>
      <x:c r="O129" s="120" t="str">
        <x:f>IF(A129="","",IF(N129&gt;='Settings'!$B$8,"CURRENT","SUPPORT REVIEW"))</x:f>
      </x:c>
    </x:row>
    <x:row r="130">
      <x:c r="A130" s="122"/>
      <x:c r="B130" s="123"/>
      <x:c r="C130" s="123"/>
      <x:c r="D130" s="139"/>
      <x:c r="E130" s="139"/>
      <x:c r="F130" s="139"/>
      <x:c r="G130" s="139"/>
      <x:c r="H130" s="139"/>
      <x:c r="I130" s="139"/>
      <x:c r="J130" s="123"/>
      <x:c r="K130" s="123"/>
      <x:c r="L130" s="123"/>
      <x:c r="M130" s="125"/>
      <x:c r="N130" s="119" t="str">
        <x:f>IF(A130="","",IF(D130=0,0,MIN(1,(E130+F130+G130)/D130)))</x:f>
      </x:c>
      <x:c r="O130" s="120" t="str">
        <x:f>IF(A130="","",IF(N130&gt;='Settings'!$B$8,"CURRENT","SUPPORT REVIEW"))</x:f>
      </x:c>
    </x:row>
    <x:row r="131">
      <x:c r="A131" s="122"/>
      <x:c r="B131" s="123"/>
      <x:c r="C131" s="123"/>
      <x:c r="D131" s="139"/>
      <x:c r="E131" s="139"/>
      <x:c r="F131" s="139"/>
      <x:c r="G131" s="139"/>
      <x:c r="H131" s="139"/>
      <x:c r="I131" s="139"/>
      <x:c r="J131" s="123"/>
      <x:c r="K131" s="123"/>
      <x:c r="L131" s="123"/>
      <x:c r="M131" s="125"/>
      <x:c r="N131" s="119" t="str">
        <x:f>IF(A131="","",IF(D131=0,0,MIN(1,(E131+F131+G131)/D131)))</x:f>
      </x:c>
      <x:c r="O131" s="120" t="str">
        <x:f>IF(A131="","",IF(N131&gt;='Settings'!$B$8,"CURRENT","SUPPORT REVIEW"))</x:f>
      </x:c>
    </x:row>
    <x:row r="132">
      <x:c r="A132" s="122"/>
      <x:c r="B132" s="123"/>
      <x:c r="C132" s="123"/>
      <x:c r="D132" s="139"/>
      <x:c r="E132" s="139"/>
      <x:c r="F132" s="139"/>
      <x:c r="G132" s="139"/>
      <x:c r="H132" s="139"/>
      <x:c r="I132" s="139"/>
      <x:c r="J132" s="123"/>
      <x:c r="K132" s="123"/>
      <x:c r="L132" s="123"/>
      <x:c r="M132" s="125"/>
      <x:c r="N132" s="119" t="str">
        <x:f>IF(A132="","",IF(D132=0,0,MIN(1,(E132+F132+G132)/D132)))</x:f>
      </x:c>
      <x:c r="O132" s="120" t="str">
        <x:f>IF(A132="","",IF(N132&gt;='Settings'!$B$8,"CURRENT","SUPPORT REVIEW"))</x:f>
      </x:c>
    </x:row>
    <x:row r="133">
      <x:c r="A133" s="122"/>
      <x:c r="B133" s="123"/>
      <x:c r="C133" s="123"/>
      <x:c r="D133" s="139"/>
      <x:c r="E133" s="139"/>
      <x:c r="F133" s="139"/>
      <x:c r="G133" s="139"/>
      <x:c r="H133" s="139"/>
      <x:c r="I133" s="139"/>
      <x:c r="J133" s="123"/>
      <x:c r="K133" s="123"/>
      <x:c r="L133" s="123"/>
      <x:c r="M133" s="125"/>
      <x:c r="N133" s="119" t="str">
        <x:f>IF(A133="","",IF(D133=0,0,MIN(1,(E133+F133+G133)/D133)))</x:f>
      </x:c>
      <x:c r="O133" s="120" t="str">
        <x:f>IF(A133="","",IF(N133&gt;='Settings'!$B$8,"CURRENT","SUPPORT REVIEW"))</x:f>
      </x:c>
    </x:row>
    <x:row r="134">
      <x:c r="A134" s="122"/>
      <x:c r="B134" s="123"/>
      <x:c r="C134" s="123"/>
      <x:c r="D134" s="139"/>
      <x:c r="E134" s="139"/>
      <x:c r="F134" s="139"/>
      <x:c r="G134" s="139"/>
      <x:c r="H134" s="139"/>
      <x:c r="I134" s="139"/>
      <x:c r="J134" s="123"/>
      <x:c r="K134" s="123"/>
      <x:c r="L134" s="123"/>
      <x:c r="M134" s="125"/>
      <x:c r="N134" s="119" t="str">
        <x:f>IF(A134="","",IF(D134=0,0,MIN(1,(E134+F134+G134)/D134)))</x:f>
      </x:c>
      <x:c r="O134" s="120" t="str">
        <x:f>IF(A134="","",IF(N134&gt;='Settings'!$B$8,"CURRENT","SUPPORT REVIEW"))</x:f>
      </x:c>
    </x:row>
    <x:row r="135">
      <x:c r="A135" s="122"/>
      <x:c r="B135" s="123"/>
      <x:c r="C135" s="123"/>
      <x:c r="D135" s="139"/>
      <x:c r="E135" s="139"/>
      <x:c r="F135" s="139"/>
      <x:c r="G135" s="139"/>
      <x:c r="H135" s="139"/>
      <x:c r="I135" s="139"/>
      <x:c r="J135" s="123"/>
      <x:c r="K135" s="123"/>
      <x:c r="L135" s="123"/>
      <x:c r="M135" s="125"/>
      <x:c r="N135" s="119" t="str">
        <x:f>IF(A135="","",IF(D135=0,0,MIN(1,(E135+F135+G135)/D135)))</x:f>
      </x:c>
      <x:c r="O135" s="120" t="str">
        <x:f>IF(A135="","",IF(N135&gt;='Settings'!$B$8,"CURRENT","SUPPORT REVIEW"))</x:f>
      </x:c>
    </x:row>
    <x:row r="136">
      <x:c r="A136" s="122"/>
      <x:c r="B136" s="123"/>
      <x:c r="C136" s="123"/>
      <x:c r="D136" s="139"/>
      <x:c r="E136" s="139"/>
      <x:c r="F136" s="139"/>
      <x:c r="G136" s="139"/>
      <x:c r="H136" s="139"/>
      <x:c r="I136" s="139"/>
      <x:c r="J136" s="123"/>
      <x:c r="K136" s="123"/>
      <x:c r="L136" s="123"/>
      <x:c r="M136" s="125"/>
      <x:c r="N136" s="119" t="str">
        <x:f>IF(A136="","",IF(D136=0,0,MIN(1,(E136+F136+G136)/D136)))</x:f>
      </x:c>
      <x:c r="O136" s="120" t="str">
        <x:f>IF(A136="","",IF(N136&gt;='Settings'!$B$8,"CURRENT","SUPPORT REVIEW"))</x:f>
      </x:c>
    </x:row>
    <x:row r="137">
      <x:c r="A137" s="122"/>
      <x:c r="B137" s="123"/>
      <x:c r="C137" s="123"/>
      <x:c r="D137" s="139"/>
      <x:c r="E137" s="139"/>
      <x:c r="F137" s="139"/>
      <x:c r="G137" s="139"/>
      <x:c r="H137" s="139"/>
      <x:c r="I137" s="139"/>
      <x:c r="J137" s="123"/>
      <x:c r="K137" s="123"/>
      <x:c r="L137" s="123"/>
      <x:c r="M137" s="125"/>
      <x:c r="N137" s="119" t="str">
        <x:f>IF(A137="","",IF(D137=0,0,MIN(1,(E137+F137+G137)/D137)))</x:f>
      </x:c>
      <x:c r="O137" s="120" t="str">
        <x:f>IF(A137="","",IF(N137&gt;='Settings'!$B$8,"CURRENT","SUPPORT REVIEW"))</x:f>
      </x:c>
    </x:row>
    <x:row r="138">
      <x:c r="A138" s="122"/>
      <x:c r="B138" s="123"/>
      <x:c r="C138" s="123"/>
      <x:c r="D138" s="139"/>
      <x:c r="E138" s="139"/>
      <x:c r="F138" s="139"/>
      <x:c r="G138" s="139"/>
      <x:c r="H138" s="139"/>
      <x:c r="I138" s="139"/>
      <x:c r="J138" s="123"/>
      <x:c r="K138" s="123"/>
      <x:c r="L138" s="123"/>
      <x:c r="M138" s="125"/>
      <x:c r="N138" s="119" t="str">
        <x:f>IF(A138="","",IF(D138=0,0,MIN(1,(E138+F138+G138)/D138)))</x:f>
      </x:c>
      <x:c r="O138" s="120" t="str">
        <x:f>IF(A138="","",IF(N138&gt;='Settings'!$B$8,"CURRENT","SUPPORT REVIEW"))</x:f>
      </x:c>
    </x:row>
    <x:row r="139">
      <x:c r="A139" s="122"/>
      <x:c r="B139" s="123"/>
      <x:c r="C139" s="123"/>
      <x:c r="D139" s="139"/>
      <x:c r="E139" s="139"/>
      <x:c r="F139" s="139"/>
      <x:c r="G139" s="139"/>
      <x:c r="H139" s="139"/>
      <x:c r="I139" s="139"/>
      <x:c r="J139" s="123"/>
      <x:c r="K139" s="123"/>
      <x:c r="L139" s="123"/>
      <x:c r="M139" s="125"/>
      <x:c r="N139" s="119" t="str">
        <x:f>IF(A139="","",IF(D139=0,0,MIN(1,(E139+F139+G139)/D139)))</x:f>
      </x:c>
      <x:c r="O139" s="120" t="str">
        <x:f>IF(A139="","",IF(N139&gt;='Settings'!$B$8,"CURRENT","SUPPORT REVIEW"))</x:f>
      </x:c>
    </x:row>
    <x:row r="140">
      <x:c r="A140" s="122"/>
      <x:c r="B140" s="123"/>
      <x:c r="C140" s="123"/>
      <x:c r="D140" s="139"/>
      <x:c r="E140" s="139"/>
      <x:c r="F140" s="139"/>
      <x:c r="G140" s="139"/>
      <x:c r="H140" s="139"/>
      <x:c r="I140" s="139"/>
      <x:c r="J140" s="123"/>
      <x:c r="K140" s="123"/>
      <x:c r="L140" s="123"/>
      <x:c r="M140" s="125"/>
      <x:c r="N140" s="119" t="str">
        <x:f>IF(A140="","",IF(D140=0,0,MIN(1,(E140+F140+G140)/D140)))</x:f>
      </x:c>
      <x:c r="O140" s="120" t="str">
        <x:f>IF(A140="","",IF(N140&gt;='Settings'!$B$8,"CURRENT","SUPPORT REVIEW"))</x:f>
      </x:c>
    </x:row>
    <x:row r="141">
      <x:c r="A141" s="122"/>
      <x:c r="B141" s="123"/>
      <x:c r="C141" s="123"/>
      <x:c r="D141" s="139"/>
      <x:c r="E141" s="139"/>
      <x:c r="F141" s="139"/>
      <x:c r="G141" s="139"/>
      <x:c r="H141" s="139"/>
      <x:c r="I141" s="139"/>
      <x:c r="J141" s="123"/>
      <x:c r="K141" s="123"/>
      <x:c r="L141" s="123"/>
      <x:c r="M141" s="125"/>
      <x:c r="N141" s="119" t="str">
        <x:f>IF(A141="","",IF(D141=0,0,MIN(1,(E141+F141+G141)/D141)))</x:f>
      </x:c>
      <x:c r="O141" s="120" t="str">
        <x:f>IF(A141="","",IF(N141&gt;='Settings'!$B$8,"CURRENT","SUPPORT REVIEW"))</x:f>
      </x:c>
    </x:row>
    <x:row r="142">
      <x:c r="A142" s="122"/>
      <x:c r="B142" s="123"/>
      <x:c r="C142" s="123"/>
      <x:c r="D142" s="139"/>
      <x:c r="E142" s="139"/>
      <x:c r="F142" s="139"/>
      <x:c r="G142" s="139"/>
      <x:c r="H142" s="139"/>
      <x:c r="I142" s="139"/>
      <x:c r="J142" s="123"/>
      <x:c r="K142" s="123"/>
      <x:c r="L142" s="123"/>
      <x:c r="M142" s="125"/>
      <x:c r="N142" s="119" t="str">
        <x:f>IF(A142="","",IF(D142=0,0,MIN(1,(E142+F142+G142)/D142)))</x:f>
      </x:c>
      <x:c r="O142" s="120" t="str">
        <x:f>IF(A142="","",IF(N142&gt;='Settings'!$B$8,"CURRENT","SUPPORT REVIEW"))</x:f>
      </x:c>
    </x:row>
    <x:row r="143">
      <x:c r="A143" s="122"/>
      <x:c r="B143" s="123"/>
      <x:c r="C143" s="123"/>
      <x:c r="D143" s="139"/>
      <x:c r="E143" s="139"/>
      <x:c r="F143" s="139"/>
      <x:c r="G143" s="139"/>
      <x:c r="H143" s="139"/>
      <x:c r="I143" s="139"/>
      <x:c r="J143" s="123"/>
      <x:c r="K143" s="123"/>
      <x:c r="L143" s="123"/>
      <x:c r="M143" s="125"/>
      <x:c r="N143" s="119" t="str">
        <x:f>IF(A143="","",IF(D143=0,0,MIN(1,(E143+F143+G143)/D143)))</x:f>
      </x:c>
      <x:c r="O143" s="120" t="str">
        <x:f>IF(A143="","",IF(N143&gt;='Settings'!$B$8,"CURRENT","SUPPORT REVIEW"))</x:f>
      </x:c>
    </x:row>
    <x:row r="144">
      <x:c r="A144" s="122"/>
      <x:c r="B144" s="123"/>
      <x:c r="C144" s="123"/>
      <x:c r="D144" s="139"/>
      <x:c r="E144" s="139"/>
      <x:c r="F144" s="139"/>
      <x:c r="G144" s="139"/>
      <x:c r="H144" s="139"/>
      <x:c r="I144" s="139"/>
      <x:c r="J144" s="123"/>
      <x:c r="K144" s="123"/>
      <x:c r="L144" s="123"/>
      <x:c r="M144" s="125"/>
      <x:c r="N144" s="119" t="str">
        <x:f>IF(A144="","",IF(D144=0,0,MIN(1,(E144+F144+G144)/D144)))</x:f>
      </x:c>
      <x:c r="O144" s="120" t="str">
        <x:f>IF(A144="","",IF(N144&gt;='Settings'!$B$8,"CURRENT","SUPPORT REVIEW"))</x:f>
      </x:c>
    </x:row>
    <x:row r="145">
      <x:c r="A145" s="122"/>
      <x:c r="B145" s="123"/>
      <x:c r="C145" s="123"/>
      <x:c r="D145" s="139"/>
      <x:c r="E145" s="139"/>
      <x:c r="F145" s="139"/>
      <x:c r="G145" s="139"/>
      <x:c r="H145" s="139"/>
      <x:c r="I145" s="139"/>
      <x:c r="J145" s="123"/>
      <x:c r="K145" s="123"/>
      <x:c r="L145" s="123"/>
      <x:c r="M145" s="125"/>
      <x:c r="N145" s="119" t="str">
        <x:f>IF(A145="","",IF(D145=0,0,MIN(1,(E145+F145+G145)/D145)))</x:f>
      </x:c>
      <x:c r="O145" s="120" t="str">
        <x:f>IF(A145="","",IF(N145&gt;='Settings'!$B$8,"CURRENT","SUPPORT REVIEW"))</x:f>
      </x:c>
    </x:row>
    <x:row r="146">
      <x:c r="A146" s="122"/>
      <x:c r="B146" s="123"/>
      <x:c r="C146" s="123"/>
      <x:c r="D146" s="139"/>
      <x:c r="E146" s="139"/>
      <x:c r="F146" s="139"/>
      <x:c r="G146" s="139"/>
      <x:c r="H146" s="139"/>
      <x:c r="I146" s="139"/>
      <x:c r="J146" s="123"/>
      <x:c r="K146" s="123"/>
      <x:c r="L146" s="123"/>
      <x:c r="M146" s="125"/>
      <x:c r="N146" s="119" t="str">
        <x:f>IF(A146="","",IF(D146=0,0,MIN(1,(E146+F146+G146)/D146)))</x:f>
      </x:c>
      <x:c r="O146" s="120" t="str">
        <x:f>IF(A146="","",IF(N146&gt;='Settings'!$B$8,"CURRENT","SUPPORT REVIEW"))</x:f>
      </x:c>
    </x:row>
    <x:row r="147">
      <x:c r="A147" s="122"/>
      <x:c r="B147" s="123"/>
      <x:c r="C147" s="123"/>
      <x:c r="D147" s="139"/>
      <x:c r="E147" s="139"/>
      <x:c r="F147" s="139"/>
      <x:c r="G147" s="139"/>
      <x:c r="H147" s="139"/>
      <x:c r="I147" s="139"/>
      <x:c r="J147" s="123"/>
      <x:c r="K147" s="123"/>
      <x:c r="L147" s="123"/>
      <x:c r="M147" s="125"/>
      <x:c r="N147" s="119" t="str">
        <x:f>IF(A147="","",IF(D147=0,0,MIN(1,(E147+F147+G147)/D147)))</x:f>
      </x:c>
      <x:c r="O147" s="120" t="str">
        <x:f>IF(A147="","",IF(N147&gt;='Settings'!$B$8,"CURRENT","SUPPORT REVIEW"))</x:f>
      </x:c>
    </x:row>
    <x:row r="148">
      <x:c r="A148" s="122"/>
      <x:c r="B148" s="123"/>
      <x:c r="C148" s="123"/>
      <x:c r="D148" s="139"/>
      <x:c r="E148" s="139"/>
      <x:c r="F148" s="139"/>
      <x:c r="G148" s="139"/>
      <x:c r="H148" s="139"/>
      <x:c r="I148" s="139"/>
      <x:c r="J148" s="123"/>
      <x:c r="K148" s="123"/>
      <x:c r="L148" s="123"/>
      <x:c r="M148" s="125"/>
      <x:c r="N148" s="119" t="str">
        <x:f>IF(A148="","",IF(D148=0,0,MIN(1,(E148+F148+G148)/D148)))</x:f>
      </x:c>
      <x:c r="O148" s="120" t="str">
        <x:f>IF(A148="","",IF(N148&gt;='Settings'!$B$8,"CURRENT","SUPPORT REVIEW"))</x:f>
      </x:c>
    </x:row>
    <x:row r="149">
      <x:c r="A149" s="122"/>
      <x:c r="B149" s="123"/>
      <x:c r="C149" s="123"/>
      <x:c r="D149" s="139"/>
      <x:c r="E149" s="139"/>
      <x:c r="F149" s="139"/>
      <x:c r="G149" s="139"/>
      <x:c r="H149" s="139"/>
      <x:c r="I149" s="139"/>
      <x:c r="J149" s="123"/>
      <x:c r="K149" s="123"/>
      <x:c r="L149" s="123"/>
      <x:c r="M149" s="125"/>
      <x:c r="N149" s="119" t="str">
        <x:f>IF(A149="","",IF(D149=0,0,MIN(1,(E149+F149+G149)/D149)))</x:f>
      </x:c>
      <x:c r="O149" s="120" t="str">
        <x:f>IF(A149="","",IF(N149&gt;='Settings'!$B$8,"CURRENT","SUPPORT REVIEW"))</x:f>
      </x:c>
    </x:row>
    <x:row r="150">
      <x:c r="A150" s="122"/>
      <x:c r="B150" s="123"/>
      <x:c r="C150" s="123"/>
      <x:c r="D150" s="139"/>
      <x:c r="E150" s="139"/>
      <x:c r="F150" s="139"/>
      <x:c r="G150" s="139"/>
      <x:c r="H150" s="139"/>
      <x:c r="I150" s="139"/>
      <x:c r="J150" s="123"/>
      <x:c r="K150" s="123"/>
      <x:c r="L150" s="123"/>
      <x:c r="M150" s="125"/>
      <x:c r="N150" s="119" t="str">
        <x:f>IF(A150="","",IF(D150=0,0,MIN(1,(E150+F150+G150)/D150)))</x:f>
      </x:c>
      <x:c r="O150" s="120" t="str">
        <x:f>IF(A150="","",IF(N150&gt;='Settings'!$B$8,"CURRENT","SUPPORT REVIEW"))</x:f>
      </x:c>
    </x:row>
    <x:row r="151">
      <x:c r="A151" s="122"/>
      <x:c r="B151" s="123"/>
      <x:c r="C151" s="123"/>
      <x:c r="D151" s="139"/>
      <x:c r="E151" s="139"/>
      <x:c r="F151" s="139"/>
      <x:c r="G151" s="139"/>
      <x:c r="H151" s="139"/>
      <x:c r="I151" s="139"/>
      <x:c r="J151" s="123"/>
      <x:c r="K151" s="123"/>
      <x:c r="L151" s="123"/>
      <x:c r="M151" s="125"/>
      <x:c r="N151" s="119" t="str">
        <x:f>IF(A151="","",IF(D151=0,0,MIN(1,(E151+F151+G151)/D151)))</x:f>
      </x:c>
      <x:c r="O151" s="120" t="str">
        <x:f>IF(A151="","",IF(N151&gt;='Settings'!$B$8,"CURRENT","SUPPORT REVIEW"))</x:f>
      </x:c>
    </x:row>
    <x:row r="152">
      <x:c r="A152" s="122"/>
      <x:c r="B152" s="123"/>
      <x:c r="C152" s="123"/>
      <x:c r="D152" s="139"/>
      <x:c r="E152" s="139"/>
      <x:c r="F152" s="139"/>
      <x:c r="G152" s="139"/>
      <x:c r="H152" s="139"/>
      <x:c r="I152" s="139"/>
      <x:c r="J152" s="123"/>
      <x:c r="K152" s="123"/>
      <x:c r="L152" s="123"/>
      <x:c r="M152" s="125"/>
      <x:c r="N152" s="119" t="str">
        <x:f>IF(A152="","",IF(D152=0,0,MIN(1,(E152+F152+G152)/D152)))</x:f>
      </x:c>
      <x:c r="O152" s="120" t="str">
        <x:f>IF(A152="","",IF(N152&gt;='Settings'!$B$8,"CURRENT","SUPPORT REVIEW"))</x:f>
      </x:c>
    </x:row>
    <x:row r="153">
      <x:c r="A153" s="122"/>
      <x:c r="B153" s="123"/>
      <x:c r="C153" s="123"/>
      <x:c r="D153" s="139"/>
      <x:c r="E153" s="139"/>
      <x:c r="F153" s="139"/>
      <x:c r="G153" s="139"/>
      <x:c r="H153" s="139"/>
      <x:c r="I153" s="139"/>
      <x:c r="J153" s="123"/>
      <x:c r="K153" s="123"/>
      <x:c r="L153" s="123"/>
      <x:c r="M153" s="125"/>
      <x:c r="N153" s="119" t="str">
        <x:f>IF(A153="","",IF(D153=0,0,MIN(1,(E153+F153+G153)/D153)))</x:f>
      </x:c>
      <x:c r="O153" s="120" t="str">
        <x:f>IF(A153="","",IF(N153&gt;='Settings'!$B$8,"CURRENT","SUPPORT REVIEW"))</x:f>
      </x:c>
    </x:row>
    <x:row r="154">
      <x:c r="A154" s="122"/>
      <x:c r="B154" s="123"/>
      <x:c r="C154" s="123"/>
      <x:c r="D154" s="139"/>
      <x:c r="E154" s="139"/>
      <x:c r="F154" s="139"/>
      <x:c r="G154" s="139"/>
      <x:c r="H154" s="139"/>
      <x:c r="I154" s="139"/>
      <x:c r="J154" s="123"/>
      <x:c r="K154" s="123"/>
      <x:c r="L154" s="123"/>
      <x:c r="M154" s="125"/>
      <x:c r="N154" s="119" t="str">
        <x:f>IF(A154="","",IF(D154=0,0,MIN(1,(E154+F154+G154)/D154)))</x:f>
      </x:c>
      <x:c r="O154" s="120" t="str">
        <x:f>IF(A154="","",IF(N154&gt;='Settings'!$B$8,"CURRENT","SUPPORT REVIEW"))</x:f>
      </x:c>
    </x:row>
    <x:row r="155">
      <x:c r="A155" s="122"/>
      <x:c r="B155" s="123"/>
      <x:c r="C155" s="123"/>
      <x:c r="D155" s="139"/>
      <x:c r="E155" s="139"/>
      <x:c r="F155" s="139"/>
      <x:c r="G155" s="139"/>
      <x:c r="H155" s="139"/>
      <x:c r="I155" s="139"/>
      <x:c r="J155" s="123"/>
      <x:c r="K155" s="123"/>
      <x:c r="L155" s="123"/>
      <x:c r="M155" s="125"/>
      <x:c r="N155" s="119" t="str">
        <x:f>IF(A155="","",IF(D155=0,0,MIN(1,(E155+F155+G155)/D155)))</x:f>
      </x:c>
      <x:c r="O155" s="120" t="str">
        <x:f>IF(A155="","",IF(N155&gt;='Settings'!$B$8,"CURRENT","SUPPORT REVIEW"))</x:f>
      </x:c>
    </x:row>
    <x:row r="156">
      <x:c r="A156" s="122"/>
      <x:c r="B156" s="123"/>
      <x:c r="C156" s="123"/>
      <x:c r="D156" s="139"/>
      <x:c r="E156" s="139"/>
      <x:c r="F156" s="139"/>
      <x:c r="G156" s="139"/>
      <x:c r="H156" s="139"/>
      <x:c r="I156" s="139"/>
      <x:c r="J156" s="123"/>
      <x:c r="K156" s="123"/>
      <x:c r="L156" s="123"/>
      <x:c r="M156" s="125"/>
      <x:c r="N156" s="119" t="str">
        <x:f>IF(A156="","",IF(D156=0,0,MIN(1,(E156+F156+G156)/D156)))</x:f>
      </x:c>
      <x:c r="O156" s="120" t="str">
        <x:f>IF(A156="","",IF(N156&gt;='Settings'!$B$8,"CURRENT","SUPPORT REVIEW"))</x:f>
      </x:c>
    </x:row>
    <x:row r="157">
      <x:c r="A157" s="122"/>
      <x:c r="B157" s="123"/>
      <x:c r="C157" s="123"/>
      <x:c r="D157" s="139"/>
      <x:c r="E157" s="139"/>
      <x:c r="F157" s="139"/>
      <x:c r="G157" s="139"/>
      <x:c r="H157" s="139"/>
      <x:c r="I157" s="139"/>
      <x:c r="J157" s="123"/>
      <x:c r="K157" s="123"/>
      <x:c r="L157" s="123"/>
      <x:c r="M157" s="125"/>
      <x:c r="N157" s="119" t="str">
        <x:f>IF(A157="","",IF(D157=0,0,MIN(1,(E157+F157+G157)/D157)))</x:f>
      </x:c>
      <x:c r="O157" s="120" t="str">
        <x:f>IF(A157="","",IF(N157&gt;='Settings'!$B$8,"CURRENT","SUPPORT REVIEW"))</x:f>
      </x:c>
    </x:row>
    <x:row r="158">
      <x:c r="A158" s="122"/>
      <x:c r="B158" s="123"/>
      <x:c r="C158" s="123"/>
      <x:c r="D158" s="139"/>
      <x:c r="E158" s="139"/>
      <x:c r="F158" s="139"/>
      <x:c r="G158" s="139"/>
      <x:c r="H158" s="139"/>
      <x:c r="I158" s="139"/>
      <x:c r="J158" s="123"/>
      <x:c r="K158" s="123"/>
      <x:c r="L158" s="123"/>
      <x:c r="M158" s="125"/>
      <x:c r="N158" s="119" t="str">
        <x:f>IF(A158="","",IF(D158=0,0,MIN(1,(E158+F158+G158)/D158)))</x:f>
      </x:c>
      <x:c r="O158" s="120" t="str">
        <x:f>IF(A158="","",IF(N158&gt;='Settings'!$B$8,"CURRENT","SUPPORT REVIEW"))</x:f>
      </x:c>
    </x:row>
    <x:row r="159">
      <x:c r="A159" s="122"/>
      <x:c r="B159" s="123"/>
      <x:c r="C159" s="123"/>
      <x:c r="D159" s="139"/>
      <x:c r="E159" s="139"/>
      <x:c r="F159" s="139"/>
      <x:c r="G159" s="139"/>
      <x:c r="H159" s="139"/>
      <x:c r="I159" s="139"/>
      <x:c r="J159" s="123"/>
      <x:c r="K159" s="123"/>
      <x:c r="L159" s="123"/>
      <x:c r="M159" s="125"/>
      <x:c r="N159" s="119" t="str">
        <x:f>IF(A159="","",IF(D159=0,0,MIN(1,(E159+F159+G159)/D159)))</x:f>
      </x:c>
      <x:c r="O159" s="120" t="str">
        <x:f>IF(A159="","",IF(N159&gt;='Settings'!$B$8,"CURRENT","SUPPORT REVIEW"))</x:f>
      </x:c>
    </x:row>
    <x:row r="160">
      <x:c r="A160" s="122"/>
      <x:c r="B160" s="123"/>
      <x:c r="C160" s="123"/>
      <x:c r="D160" s="139"/>
      <x:c r="E160" s="139"/>
      <x:c r="F160" s="139"/>
      <x:c r="G160" s="139"/>
      <x:c r="H160" s="139"/>
      <x:c r="I160" s="139"/>
      <x:c r="J160" s="123"/>
      <x:c r="K160" s="123"/>
      <x:c r="L160" s="123"/>
      <x:c r="M160" s="125"/>
      <x:c r="N160" s="119" t="str">
        <x:f>IF(A160="","",IF(D160=0,0,MIN(1,(E160+F160+G160)/D160)))</x:f>
      </x:c>
      <x:c r="O160" s="120" t="str">
        <x:f>IF(A160="","",IF(N160&gt;='Settings'!$B$8,"CURRENT","SUPPORT REVIEW"))</x:f>
      </x:c>
    </x:row>
    <x:row r="161">
      <x:c r="A161" s="122"/>
      <x:c r="B161" s="123"/>
      <x:c r="C161" s="123"/>
      <x:c r="D161" s="139"/>
      <x:c r="E161" s="139"/>
      <x:c r="F161" s="139"/>
      <x:c r="G161" s="139"/>
      <x:c r="H161" s="139"/>
      <x:c r="I161" s="139"/>
      <x:c r="J161" s="123"/>
      <x:c r="K161" s="123"/>
      <x:c r="L161" s="123"/>
      <x:c r="M161" s="125"/>
      <x:c r="N161" s="119" t="str">
        <x:f>IF(A161="","",IF(D161=0,0,MIN(1,(E161+F161+G161)/D161)))</x:f>
      </x:c>
      <x:c r="O161" s="120" t="str">
        <x:f>IF(A161="","",IF(N161&gt;='Settings'!$B$8,"CURRENT","SUPPORT REVIEW"))</x:f>
      </x:c>
    </x:row>
    <x:row r="162">
      <x:c r="A162" s="122"/>
      <x:c r="B162" s="123"/>
      <x:c r="C162" s="123"/>
      <x:c r="D162" s="139"/>
      <x:c r="E162" s="139"/>
      <x:c r="F162" s="139"/>
      <x:c r="G162" s="139"/>
      <x:c r="H162" s="139"/>
      <x:c r="I162" s="139"/>
      <x:c r="J162" s="123"/>
      <x:c r="K162" s="123"/>
      <x:c r="L162" s="123"/>
      <x:c r="M162" s="125"/>
      <x:c r="N162" s="119" t="str">
        <x:f>IF(A162="","",IF(D162=0,0,MIN(1,(E162+F162+G162)/D162)))</x:f>
      </x:c>
      <x:c r="O162" s="120" t="str">
        <x:f>IF(A162="","",IF(N162&gt;='Settings'!$B$8,"CURRENT","SUPPORT REVIEW"))</x:f>
      </x:c>
    </x:row>
    <x:row r="163">
      <x:c r="A163" s="122"/>
      <x:c r="B163" s="123"/>
      <x:c r="C163" s="123"/>
      <x:c r="D163" s="139"/>
      <x:c r="E163" s="139"/>
      <x:c r="F163" s="139"/>
      <x:c r="G163" s="139"/>
      <x:c r="H163" s="139"/>
      <x:c r="I163" s="139"/>
      <x:c r="J163" s="123"/>
      <x:c r="K163" s="123"/>
      <x:c r="L163" s="123"/>
      <x:c r="M163" s="125"/>
      <x:c r="N163" s="119" t="str">
        <x:f>IF(A163="","",IF(D163=0,0,MIN(1,(E163+F163+G163)/D163)))</x:f>
      </x:c>
      <x:c r="O163" s="120" t="str">
        <x:f>IF(A163="","",IF(N163&gt;='Settings'!$B$8,"CURRENT","SUPPORT REVIEW"))</x:f>
      </x:c>
    </x:row>
    <x:row r="164">
      <x:c r="A164" s="122"/>
      <x:c r="B164" s="123"/>
      <x:c r="C164" s="123"/>
      <x:c r="D164" s="139"/>
      <x:c r="E164" s="139"/>
      <x:c r="F164" s="139"/>
      <x:c r="G164" s="139"/>
      <x:c r="H164" s="139"/>
      <x:c r="I164" s="139"/>
      <x:c r="J164" s="123"/>
      <x:c r="K164" s="123"/>
      <x:c r="L164" s="123"/>
      <x:c r="M164" s="125"/>
      <x:c r="N164" s="119" t="str">
        <x:f>IF(A164="","",IF(D164=0,0,MIN(1,(E164+F164+G164)/D164)))</x:f>
      </x:c>
      <x:c r="O164" s="120" t="str">
        <x:f>IF(A164="","",IF(N164&gt;='Settings'!$B$8,"CURRENT","SUPPORT REVIEW"))</x:f>
      </x:c>
    </x:row>
    <x:row r="165">
      <x:c r="A165" s="122"/>
      <x:c r="B165" s="123"/>
      <x:c r="C165" s="123"/>
      <x:c r="D165" s="139"/>
      <x:c r="E165" s="139"/>
      <x:c r="F165" s="139"/>
      <x:c r="G165" s="139"/>
      <x:c r="H165" s="139"/>
      <x:c r="I165" s="139"/>
      <x:c r="J165" s="123"/>
      <x:c r="K165" s="123"/>
      <x:c r="L165" s="123"/>
      <x:c r="M165" s="125"/>
      <x:c r="N165" s="119" t="str">
        <x:f>IF(A165="","",IF(D165=0,0,MIN(1,(E165+F165+G165)/D165)))</x:f>
      </x:c>
      <x:c r="O165" s="120" t="str">
        <x:f>IF(A165="","",IF(N165&gt;='Settings'!$B$8,"CURRENT","SUPPORT REVIEW"))</x:f>
      </x:c>
    </x:row>
    <x:row r="166">
      <x:c r="A166" s="122"/>
      <x:c r="B166" s="123"/>
      <x:c r="C166" s="123"/>
      <x:c r="D166" s="139"/>
      <x:c r="E166" s="139"/>
      <x:c r="F166" s="139"/>
      <x:c r="G166" s="139"/>
      <x:c r="H166" s="139"/>
      <x:c r="I166" s="139"/>
      <x:c r="J166" s="123"/>
      <x:c r="K166" s="123"/>
      <x:c r="L166" s="123"/>
      <x:c r="M166" s="125"/>
      <x:c r="N166" s="119" t="str">
        <x:f>IF(A166="","",IF(D166=0,0,MIN(1,(E166+F166+G166)/D166)))</x:f>
      </x:c>
      <x:c r="O166" s="120" t="str">
        <x:f>IF(A166="","",IF(N166&gt;='Settings'!$B$8,"CURRENT","SUPPORT REVIEW"))</x:f>
      </x:c>
    </x:row>
    <x:row r="167">
      <x:c r="A167" s="122"/>
      <x:c r="B167" s="123"/>
      <x:c r="C167" s="123"/>
      <x:c r="D167" s="139"/>
      <x:c r="E167" s="139"/>
      <x:c r="F167" s="139"/>
      <x:c r="G167" s="139"/>
      <x:c r="H167" s="139"/>
      <x:c r="I167" s="139"/>
      <x:c r="J167" s="123"/>
      <x:c r="K167" s="123"/>
      <x:c r="L167" s="123"/>
      <x:c r="M167" s="125"/>
      <x:c r="N167" s="119" t="str">
        <x:f>IF(A167="","",IF(D167=0,0,MIN(1,(E167+F167+G167)/D167)))</x:f>
      </x:c>
      <x:c r="O167" s="120" t="str">
        <x:f>IF(A167="","",IF(N167&gt;='Settings'!$B$8,"CURRENT","SUPPORT REVIEW"))</x:f>
      </x:c>
    </x:row>
    <x:row r="168">
      <x:c r="A168" s="122"/>
      <x:c r="B168" s="123"/>
      <x:c r="C168" s="123"/>
      <x:c r="D168" s="139"/>
      <x:c r="E168" s="139"/>
      <x:c r="F168" s="139"/>
      <x:c r="G168" s="139"/>
      <x:c r="H168" s="139"/>
      <x:c r="I168" s="139"/>
      <x:c r="J168" s="123"/>
      <x:c r="K168" s="123"/>
      <x:c r="L168" s="123"/>
      <x:c r="M168" s="125"/>
      <x:c r="N168" s="119" t="str">
        <x:f>IF(A168="","",IF(D168=0,0,MIN(1,(E168+F168+G168)/D168)))</x:f>
      </x:c>
      <x:c r="O168" s="120" t="str">
        <x:f>IF(A168="","",IF(N168&gt;='Settings'!$B$8,"CURRENT","SUPPORT REVIEW"))</x:f>
      </x:c>
    </x:row>
    <x:row r="169">
      <x:c r="A169" s="122"/>
      <x:c r="B169" s="123"/>
      <x:c r="C169" s="123"/>
      <x:c r="D169" s="139"/>
      <x:c r="E169" s="139"/>
      <x:c r="F169" s="139"/>
      <x:c r="G169" s="139"/>
      <x:c r="H169" s="139"/>
      <x:c r="I169" s="139"/>
      <x:c r="J169" s="123"/>
      <x:c r="K169" s="123"/>
      <x:c r="L169" s="123"/>
      <x:c r="M169" s="125"/>
      <x:c r="N169" s="119" t="str">
        <x:f>IF(A169="","",IF(D169=0,0,MIN(1,(E169+F169+G169)/D169)))</x:f>
      </x:c>
      <x:c r="O169" s="120" t="str">
        <x:f>IF(A169="","",IF(N169&gt;='Settings'!$B$8,"CURRENT","SUPPORT REVIEW"))</x:f>
      </x:c>
    </x:row>
    <x:row r="170">
      <x:c r="A170" s="122"/>
      <x:c r="B170" s="123"/>
      <x:c r="C170" s="123"/>
      <x:c r="D170" s="139"/>
      <x:c r="E170" s="139"/>
      <x:c r="F170" s="139"/>
      <x:c r="G170" s="139"/>
      <x:c r="H170" s="139"/>
      <x:c r="I170" s="139"/>
      <x:c r="J170" s="123"/>
      <x:c r="K170" s="123"/>
      <x:c r="L170" s="123"/>
      <x:c r="M170" s="125"/>
      <x:c r="N170" s="119" t="str">
        <x:f>IF(A170="","",IF(D170=0,0,MIN(1,(E170+F170+G170)/D170)))</x:f>
      </x:c>
      <x:c r="O170" s="120" t="str">
        <x:f>IF(A170="","",IF(N170&gt;='Settings'!$B$8,"CURRENT","SUPPORT REVIEW"))</x:f>
      </x:c>
    </x:row>
    <x:row r="171">
      <x:c r="A171" s="122"/>
      <x:c r="B171" s="123"/>
      <x:c r="C171" s="123"/>
      <x:c r="D171" s="139"/>
      <x:c r="E171" s="139"/>
      <x:c r="F171" s="139"/>
      <x:c r="G171" s="139"/>
      <x:c r="H171" s="139"/>
      <x:c r="I171" s="139"/>
      <x:c r="J171" s="123"/>
      <x:c r="K171" s="123"/>
      <x:c r="L171" s="123"/>
      <x:c r="M171" s="125"/>
      <x:c r="N171" s="119" t="str">
        <x:f>IF(A171="","",IF(D171=0,0,MIN(1,(E171+F171+G171)/D171)))</x:f>
      </x:c>
      <x:c r="O171" s="120" t="str">
        <x:f>IF(A171="","",IF(N171&gt;='Settings'!$B$8,"CURRENT","SUPPORT REVIEW"))</x:f>
      </x:c>
    </x:row>
    <x:row r="172">
      <x:c r="A172" s="122"/>
      <x:c r="B172" s="123"/>
      <x:c r="C172" s="123"/>
      <x:c r="D172" s="139"/>
      <x:c r="E172" s="139"/>
      <x:c r="F172" s="139"/>
      <x:c r="G172" s="139"/>
      <x:c r="H172" s="139"/>
      <x:c r="I172" s="139"/>
      <x:c r="J172" s="123"/>
      <x:c r="K172" s="123"/>
      <x:c r="L172" s="123"/>
      <x:c r="M172" s="125"/>
      <x:c r="N172" s="119" t="str">
        <x:f>IF(A172="","",IF(D172=0,0,MIN(1,(E172+F172+G172)/D172)))</x:f>
      </x:c>
      <x:c r="O172" s="120" t="str">
        <x:f>IF(A172="","",IF(N172&gt;='Settings'!$B$8,"CURRENT","SUPPORT REVIEW"))</x:f>
      </x:c>
    </x:row>
    <x:row r="173">
      <x:c r="A173" s="122"/>
      <x:c r="B173" s="123"/>
      <x:c r="C173" s="123"/>
      <x:c r="D173" s="139"/>
      <x:c r="E173" s="139"/>
      <x:c r="F173" s="139"/>
      <x:c r="G173" s="139"/>
      <x:c r="H173" s="139"/>
      <x:c r="I173" s="139"/>
      <x:c r="J173" s="123"/>
      <x:c r="K173" s="123"/>
      <x:c r="L173" s="123"/>
      <x:c r="M173" s="125"/>
      <x:c r="N173" s="119" t="str">
        <x:f>IF(A173="","",IF(D173=0,0,MIN(1,(E173+F173+G173)/D173)))</x:f>
      </x:c>
      <x:c r="O173" s="120" t="str">
        <x:f>IF(A173="","",IF(N173&gt;='Settings'!$B$8,"CURRENT","SUPPORT REVIEW"))</x:f>
      </x:c>
    </x:row>
    <x:row r="174">
      <x:c r="A174" s="122"/>
      <x:c r="B174" s="123"/>
      <x:c r="C174" s="123"/>
      <x:c r="D174" s="139"/>
      <x:c r="E174" s="139"/>
      <x:c r="F174" s="139"/>
      <x:c r="G174" s="139"/>
      <x:c r="H174" s="139"/>
      <x:c r="I174" s="139"/>
      <x:c r="J174" s="123"/>
      <x:c r="K174" s="123"/>
      <x:c r="L174" s="123"/>
      <x:c r="M174" s="125"/>
      <x:c r="N174" s="119" t="str">
        <x:f>IF(A174="","",IF(D174=0,0,MIN(1,(E174+F174+G174)/D174)))</x:f>
      </x:c>
      <x:c r="O174" s="120" t="str">
        <x:f>IF(A174="","",IF(N174&gt;='Settings'!$B$8,"CURRENT","SUPPORT REVIEW"))</x:f>
      </x:c>
    </x:row>
    <x:row r="175">
      <x:c r="A175" s="122"/>
      <x:c r="B175" s="123"/>
      <x:c r="C175" s="123"/>
      <x:c r="D175" s="139"/>
      <x:c r="E175" s="139"/>
      <x:c r="F175" s="139"/>
      <x:c r="G175" s="139"/>
      <x:c r="H175" s="139"/>
      <x:c r="I175" s="139"/>
      <x:c r="J175" s="123"/>
      <x:c r="K175" s="123"/>
      <x:c r="L175" s="123"/>
      <x:c r="M175" s="125"/>
      <x:c r="N175" s="119" t="str">
        <x:f>IF(A175="","",IF(D175=0,0,MIN(1,(E175+F175+G175)/D175)))</x:f>
      </x:c>
      <x:c r="O175" s="120" t="str">
        <x:f>IF(A175="","",IF(N175&gt;='Settings'!$B$8,"CURRENT","SUPPORT REVIEW"))</x:f>
      </x:c>
    </x:row>
    <x:row r="176">
      <x:c r="A176" s="122"/>
      <x:c r="B176" s="123"/>
      <x:c r="C176" s="123"/>
      <x:c r="D176" s="139"/>
      <x:c r="E176" s="139"/>
      <x:c r="F176" s="139"/>
      <x:c r="G176" s="139"/>
      <x:c r="H176" s="139"/>
      <x:c r="I176" s="139"/>
      <x:c r="J176" s="123"/>
      <x:c r="K176" s="123"/>
      <x:c r="L176" s="123"/>
      <x:c r="M176" s="125"/>
      <x:c r="N176" s="119" t="str">
        <x:f>IF(A176="","",IF(D176=0,0,MIN(1,(E176+F176+G176)/D176)))</x:f>
      </x:c>
      <x:c r="O176" s="120" t="str">
        <x:f>IF(A176="","",IF(N176&gt;='Settings'!$B$8,"CURRENT","SUPPORT REVIEW"))</x:f>
      </x:c>
    </x:row>
    <x:row r="177">
      <x:c r="A177" s="122"/>
      <x:c r="B177" s="123"/>
      <x:c r="C177" s="123"/>
      <x:c r="D177" s="139"/>
      <x:c r="E177" s="139"/>
      <x:c r="F177" s="139"/>
      <x:c r="G177" s="139"/>
      <x:c r="H177" s="139"/>
      <x:c r="I177" s="139"/>
      <x:c r="J177" s="123"/>
      <x:c r="K177" s="123"/>
      <x:c r="L177" s="123"/>
      <x:c r="M177" s="125"/>
      <x:c r="N177" s="119" t="str">
        <x:f>IF(A177="","",IF(D177=0,0,MIN(1,(E177+F177+G177)/D177)))</x:f>
      </x:c>
      <x:c r="O177" s="120" t="str">
        <x:f>IF(A177="","",IF(N177&gt;='Settings'!$B$8,"CURRENT","SUPPORT REVIEW"))</x:f>
      </x:c>
    </x:row>
    <x:row r="178">
      <x:c r="A178" s="122"/>
      <x:c r="B178" s="123"/>
      <x:c r="C178" s="123"/>
      <x:c r="D178" s="139"/>
      <x:c r="E178" s="139"/>
      <x:c r="F178" s="139"/>
      <x:c r="G178" s="139"/>
      <x:c r="H178" s="139"/>
      <x:c r="I178" s="139"/>
      <x:c r="J178" s="123"/>
      <x:c r="K178" s="123"/>
      <x:c r="L178" s="123"/>
      <x:c r="M178" s="125"/>
      <x:c r="N178" s="119" t="str">
        <x:f>IF(A178="","",IF(D178=0,0,MIN(1,(E178+F178+G178)/D178)))</x:f>
      </x:c>
      <x:c r="O178" s="120" t="str">
        <x:f>IF(A178="","",IF(N178&gt;='Settings'!$B$8,"CURRENT","SUPPORT REVIEW"))</x:f>
      </x:c>
    </x:row>
    <x:row r="179">
      <x:c r="A179" s="122"/>
      <x:c r="B179" s="123"/>
      <x:c r="C179" s="123"/>
      <x:c r="D179" s="139"/>
      <x:c r="E179" s="139"/>
      <x:c r="F179" s="139"/>
      <x:c r="G179" s="139"/>
      <x:c r="H179" s="139"/>
      <x:c r="I179" s="139"/>
      <x:c r="J179" s="123"/>
      <x:c r="K179" s="123"/>
      <x:c r="L179" s="123"/>
      <x:c r="M179" s="125"/>
      <x:c r="N179" s="119" t="str">
        <x:f>IF(A179="","",IF(D179=0,0,MIN(1,(E179+F179+G179)/D179)))</x:f>
      </x:c>
      <x:c r="O179" s="120" t="str">
        <x:f>IF(A179="","",IF(N179&gt;='Settings'!$B$8,"CURRENT","SUPPORT REVIEW"))</x:f>
      </x:c>
    </x:row>
    <x:row r="180">
      <x:c r="A180" s="122"/>
      <x:c r="B180" s="123"/>
      <x:c r="C180" s="123"/>
      <x:c r="D180" s="139"/>
      <x:c r="E180" s="139"/>
      <x:c r="F180" s="139"/>
      <x:c r="G180" s="139"/>
      <x:c r="H180" s="139"/>
      <x:c r="I180" s="139"/>
      <x:c r="J180" s="123"/>
      <x:c r="K180" s="123"/>
      <x:c r="L180" s="123"/>
      <x:c r="M180" s="125"/>
      <x:c r="N180" s="119" t="str">
        <x:f>IF(A180="","",IF(D180=0,0,MIN(1,(E180+F180+G180)/D180)))</x:f>
      </x:c>
      <x:c r="O180" s="120" t="str">
        <x:f>IF(A180="","",IF(N180&gt;='Settings'!$B$8,"CURRENT","SUPPORT REVIEW"))</x:f>
      </x:c>
    </x:row>
    <x:row r="181">
      <x:c r="A181" s="122"/>
      <x:c r="B181" s="123"/>
      <x:c r="C181" s="123"/>
      <x:c r="D181" s="139"/>
      <x:c r="E181" s="139"/>
      <x:c r="F181" s="139"/>
      <x:c r="G181" s="139"/>
      <x:c r="H181" s="139"/>
      <x:c r="I181" s="139"/>
      <x:c r="J181" s="123"/>
      <x:c r="K181" s="123"/>
      <x:c r="L181" s="123"/>
      <x:c r="M181" s="125"/>
      <x:c r="N181" s="119" t="str">
        <x:f>IF(A181="","",IF(D181=0,0,MIN(1,(E181+F181+G181)/D181)))</x:f>
      </x:c>
      <x:c r="O181" s="120" t="str">
        <x:f>IF(A181="","",IF(N181&gt;='Settings'!$B$8,"CURRENT","SUPPORT REVIEW"))</x:f>
      </x:c>
    </x:row>
    <x:row r="182">
      <x:c r="A182" s="122"/>
      <x:c r="B182" s="123"/>
      <x:c r="C182" s="123"/>
      <x:c r="D182" s="139"/>
      <x:c r="E182" s="139"/>
      <x:c r="F182" s="139"/>
      <x:c r="G182" s="139"/>
      <x:c r="H182" s="139"/>
      <x:c r="I182" s="139"/>
      <x:c r="J182" s="123"/>
      <x:c r="K182" s="123"/>
      <x:c r="L182" s="123"/>
      <x:c r="M182" s="125"/>
      <x:c r="N182" s="119" t="str">
        <x:f>IF(A182="","",IF(D182=0,0,MIN(1,(E182+F182+G182)/D182)))</x:f>
      </x:c>
      <x:c r="O182" s="120" t="str">
        <x:f>IF(A182="","",IF(N182&gt;='Settings'!$B$8,"CURRENT","SUPPORT REVIEW"))</x:f>
      </x:c>
    </x:row>
    <x:row r="183">
      <x:c r="A183" s="122"/>
      <x:c r="B183" s="123"/>
      <x:c r="C183" s="123"/>
      <x:c r="D183" s="139"/>
      <x:c r="E183" s="139"/>
      <x:c r="F183" s="139"/>
      <x:c r="G183" s="139"/>
      <x:c r="H183" s="139"/>
      <x:c r="I183" s="139"/>
      <x:c r="J183" s="123"/>
      <x:c r="K183" s="123"/>
      <x:c r="L183" s="123"/>
      <x:c r="M183" s="125"/>
      <x:c r="N183" s="119" t="str">
        <x:f>IF(A183="","",IF(D183=0,0,MIN(1,(E183+F183+G183)/D183)))</x:f>
      </x:c>
      <x:c r="O183" s="120" t="str">
        <x:f>IF(A183="","",IF(N183&gt;='Settings'!$B$8,"CURRENT","SUPPORT REVIEW"))</x:f>
      </x:c>
    </x:row>
    <x:row r="184">
      <x:c r="A184" s="122"/>
      <x:c r="B184" s="123"/>
      <x:c r="C184" s="123"/>
      <x:c r="D184" s="139"/>
      <x:c r="E184" s="139"/>
      <x:c r="F184" s="139"/>
      <x:c r="G184" s="139"/>
      <x:c r="H184" s="139"/>
      <x:c r="I184" s="139"/>
      <x:c r="J184" s="123"/>
      <x:c r="K184" s="123"/>
      <x:c r="L184" s="123"/>
      <x:c r="M184" s="125"/>
      <x:c r="N184" s="119" t="str">
        <x:f>IF(A184="","",IF(D184=0,0,MIN(1,(E184+F184+G184)/D184)))</x:f>
      </x:c>
      <x:c r="O184" s="120" t="str">
        <x:f>IF(A184="","",IF(N184&gt;='Settings'!$B$8,"CURRENT","SUPPORT REVIEW"))</x:f>
      </x:c>
    </x:row>
    <x:row r="185">
      <x:c r="A185" s="122"/>
      <x:c r="B185" s="123"/>
      <x:c r="C185" s="123"/>
      <x:c r="D185" s="139"/>
      <x:c r="E185" s="139"/>
      <x:c r="F185" s="139"/>
      <x:c r="G185" s="139"/>
      <x:c r="H185" s="139"/>
      <x:c r="I185" s="139"/>
      <x:c r="J185" s="123"/>
      <x:c r="K185" s="123"/>
      <x:c r="L185" s="123"/>
      <x:c r="M185" s="125"/>
      <x:c r="N185" s="119" t="str">
        <x:f>IF(A185="","",IF(D185=0,0,MIN(1,(E185+F185+G185)/D185)))</x:f>
      </x:c>
      <x:c r="O185" s="120" t="str">
        <x:f>IF(A185="","",IF(N185&gt;='Settings'!$B$8,"CURRENT","SUPPORT REVIEW"))</x:f>
      </x:c>
    </x:row>
    <x:row r="186">
      <x:c r="A186" s="122"/>
      <x:c r="B186" s="123"/>
      <x:c r="C186" s="123"/>
      <x:c r="D186" s="139"/>
      <x:c r="E186" s="139"/>
      <x:c r="F186" s="139"/>
      <x:c r="G186" s="139"/>
      <x:c r="H186" s="139"/>
      <x:c r="I186" s="139"/>
      <x:c r="J186" s="123"/>
      <x:c r="K186" s="123"/>
      <x:c r="L186" s="123"/>
      <x:c r="M186" s="125"/>
      <x:c r="N186" s="119" t="str">
        <x:f>IF(A186="","",IF(D186=0,0,MIN(1,(E186+F186+G186)/D186)))</x:f>
      </x:c>
      <x:c r="O186" s="120" t="str">
        <x:f>IF(A186="","",IF(N186&gt;='Settings'!$B$8,"CURRENT","SUPPORT REVIEW"))</x:f>
      </x:c>
    </x:row>
    <x:row r="187">
      <x:c r="A187" s="122"/>
      <x:c r="B187" s="123"/>
      <x:c r="C187" s="123"/>
      <x:c r="D187" s="139"/>
      <x:c r="E187" s="139"/>
      <x:c r="F187" s="139"/>
      <x:c r="G187" s="139"/>
      <x:c r="H187" s="139"/>
      <x:c r="I187" s="139"/>
      <x:c r="J187" s="123"/>
      <x:c r="K187" s="123"/>
      <x:c r="L187" s="123"/>
      <x:c r="M187" s="125"/>
      <x:c r="N187" s="119" t="str">
        <x:f>IF(A187="","",IF(D187=0,0,MIN(1,(E187+F187+G187)/D187)))</x:f>
      </x:c>
      <x:c r="O187" s="120" t="str">
        <x:f>IF(A187="","",IF(N187&gt;='Settings'!$B$8,"CURRENT","SUPPORT REVIEW"))</x:f>
      </x:c>
    </x:row>
    <x:row r="188">
      <x:c r="A188" s="122"/>
      <x:c r="B188" s="123"/>
      <x:c r="C188" s="123"/>
      <x:c r="D188" s="139"/>
      <x:c r="E188" s="139"/>
      <x:c r="F188" s="139"/>
      <x:c r="G188" s="139"/>
      <x:c r="H188" s="139"/>
      <x:c r="I188" s="139"/>
      <x:c r="J188" s="123"/>
      <x:c r="K188" s="123"/>
      <x:c r="L188" s="123"/>
      <x:c r="M188" s="125"/>
      <x:c r="N188" s="119" t="str">
        <x:f>IF(A188="","",IF(D188=0,0,MIN(1,(E188+F188+G188)/D188)))</x:f>
      </x:c>
      <x:c r="O188" s="120" t="str">
        <x:f>IF(A188="","",IF(N188&gt;='Settings'!$B$8,"CURRENT","SUPPORT REVIEW"))</x:f>
      </x:c>
    </x:row>
    <x:row r="189">
      <x:c r="A189" s="122"/>
      <x:c r="B189" s="123"/>
      <x:c r="C189" s="123"/>
      <x:c r="D189" s="139"/>
      <x:c r="E189" s="139"/>
      <x:c r="F189" s="139"/>
      <x:c r="G189" s="139"/>
      <x:c r="H189" s="139"/>
      <x:c r="I189" s="139"/>
      <x:c r="J189" s="123"/>
      <x:c r="K189" s="123"/>
      <x:c r="L189" s="123"/>
      <x:c r="M189" s="125"/>
      <x:c r="N189" s="119" t="str">
        <x:f>IF(A189="","",IF(D189=0,0,MIN(1,(E189+F189+G189)/D189)))</x:f>
      </x:c>
      <x:c r="O189" s="120" t="str">
        <x:f>IF(A189="","",IF(N189&gt;='Settings'!$B$8,"CURRENT","SUPPORT REVIEW"))</x:f>
      </x:c>
    </x:row>
    <x:row r="190">
      <x:c r="A190" s="122"/>
      <x:c r="B190" s="123"/>
      <x:c r="C190" s="123"/>
      <x:c r="D190" s="139"/>
      <x:c r="E190" s="139"/>
      <x:c r="F190" s="139"/>
      <x:c r="G190" s="139"/>
      <x:c r="H190" s="139"/>
      <x:c r="I190" s="139"/>
      <x:c r="J190" s="123"/>
      <x:c r="K190" s="123"/>
      <x:c r="L190" s="123"/>
      <x:c r="M190" s="125"/>
      <x:c r="N190" s="119" t="str">
        <x:f>IF(A190="","",IF(D190=0,0,MIN(1,(E190+F190+G190)/D190)))</x:f>
      </x:c>
      <x:c r="O190" s="120" t="str">
        <x:f>IF(A190="","",IF(N190&gt;='Settings'!$B$8,"CURRENT","SUPPORT REVIEW"))</x:f>
      </x:c>
    </x:row>
    <x:row r="191">
      <x:c r="A191" s="122"/>
      <x:c r="B191" s="123"/>
      <x:c r="C191" s="123"/>
      <x:c r="D191" s="139"/>
      <x:c r="E191" s="139"/>
      <x:c r="F191" s="139"/>
      <x:c r="G191" s="139"/>
      <x:c r="H191" s="139"/>
      <x:c r="I191" s="139"/>
      <x:c r="J191" s="123"/>
      <x:c r="K191" s="123"/>
      <x:c r="L191" s="123"/>
      <x:c r="M191" s="125"/>
      <x:c r="N191" s="119" t="str">
        <x:f>IF(A191="","",IF(D191=0,0,MIN(1,(E191+F191+G191)/D191)))</x:f>
      </x:c>
      <x:c r="O191" s="120" t="str">
        <x:f>IF(A191="","",IF(N191&gt;='Settings'!$B$8,"CURRENT","SUPPORT REVIEW"))</x:f>
      </x:c>
    </x:row>
    <x:row r="192">
      <x:c r="A192" s="122"/>
      <x:c r="B192" s="123"/>
      <x:c r="C192" s="123"/>
      <x:c r="D192" s="139"/>
      <x:c r="E192" s="139"/>
      <x:c r="F192" s="139"/>
      <x:c r="G192" s="139"/>
      <x:c r="H192" s="139"/>
      <x:c r="I192" s="139"/>
      <x:c r="J192" s="123"/>
      <x:c r="K192" s="123"/>
      <x:c r="L192" s="123"/>
      <x:c r="M192" s="125"/>
      <x:c r="N192" s="119" t="str">
        <x:f>IF(A192="","",IF(D192=0,0,MIN(1,(E192+F192+G192)/D192)))</x:f>
      </x:c>
      <x:c r="O192" s="120" t="str">
        <x:f>IF(A192="","",IF(N192&gt;='Settings'!$B$8,"CURRENT","SUPPORT REVIEW"))</x:f>
      </x:c>
    </x:row>
    <x:row r="193">
      <x:c r="A193" s="122"/>
      <x:c r="B193" s="123"/>
      <x:c r="C193" s="123"/>
      <x:c r="D193" s="139"/>
      <x:c r="E193" s="139"/>
      <x:c r="F193" s="139"/>
      <x:c r="G193" s="139"/>
      <x:c r="H193" s="139"/>
      <x:c r="I193" s="139"/>
      <x:c r="J193" s="123"/>
      <x:c r="K193" s="123"/>
      <x:c r="L193" s="123"/>
      <x:c r="M193" s="125"/>
      <x:c r="N193" s="119" t="str">
        <x:f>IF(A193="","",IF(D193=0,0,MIN(1,(E193+F193+G193)/D193)))</x:f>
      </x:c>
      <x:c r="O193" s="120" t="str">
        <x:f>IF(A193="","",IF(N193&gt;='Settings'!$B$8,"CURRENT","SUPPORT REVIEW"))</x:f>
      </x:c>
    </x:row>
    <x:row r="194">
      <x:c r="A194" s="122"/>
      <x:c r="B194" s="123"/>
      <x:c r="C194" s="123"/>
      <x:c r="D194" s="139"/>
      <x:c r="E194" s="139"/>
      <x:c r="F194" s="139"/>
      <x:c r="G194" s="139"/>
      <x:c r="H194" s="139"/>
      <x:c r="I194" s="139"/>
      <x:c r="J194" s="123"/>
      <x:c r="K194" s="123"/>
      <x:c r="L194" s="123"/>
      <x:c r="M194" s="125"/>
      <x:c r="N194" s="119" t="str">
        <x:f>IF(A194="","",IF(D194=0,0,MIN(1,(E194+F194+G194)/D194)))</x:f>
      </x:c>
      <x:c r="O194" s="120" t="str">
        <x:f>IF(A194="","",IF(N194&gt;='Settings'!$B$8,"CURRENT","SUPPORT REVIEW"))</x:f>
      </x:c>
    </x:row>
    <x:row r="195">
      <x:c r="A195" s="122"/>
      <x:c r="B195" s="123"/>
      <x:c r="C195" s="123"/>
      <x:c r="D195" s="139"/>
      <x:c r="E195" s="139"/>
      <x:c r="F195" s="139"/>
      <x:c r="G195" s="139"/>
      <x:c r="H195" s="139"/>
      <x:c r="I195" s="139"/>
      <x:c r="J195" s="123"/>
      <x:c r="K195" s="123"/>
      <x:c r="L195" s="123"/>
      <x:c r="M195" s="125"/>
      <x:c r="N195" s="119" t="str">
        <x:f>IF(A195="","",IF(D195=0,0,MIN(1,(E195+F195+G195)/D195)))</x:f>
      </x:c>
      <x:c r="O195" s="120" t="str">
        <x:f>IF(A195="","",IF(N195&gt;='Settings'!$B$8,"CURRENT","SUPPORT REVIEW"))</x:f>
      </x:c>
    </x:row>
    <x:row r="196">
      <x:c r="A196" s="122"/>
      <x:c r="B196" s="123"/>
      <x:c r="C196" s="123"/>
      <x:c r="D196" s="139"/>
      <x:c r="E196" s="139"/>
      <x:c r="F196" s="139"/>
      <x:c r="G196" s="139"/>
      <x:c r="H196" s="139"/>
      <x:c r="I196" s="139"/>
      <x:c r="J196" s="123"/>
      <x:c r="K196" s="123"/>
      <x:c r="L196" s="123"/>
      <x:c r="M196" s="125"/>
      <x:c r="N196" s="119" t="str">
        <x:f>IF(A196="","",IF(D196=0,0,MIN(1,(E196+F196+G196)/D196)))</x:f>
      </x:c>
      <x:c r="O196" s="120" t="str">
        <x:f>IF(A196="","",IF(N196&gt;='Settings'!$B$8,"CURRENT","SUPPORT REVIEW"))</x:f>
      </x:c>
    </x:row>
    <x:row r="197">
      <x:c r="A197" s="122"/>
      <x:c r="B197" s="123"/>
      <x:c r="C197" s="123"/>
      <x:c r="D197" s="139"/>
      <x:c r="E197" s="139"/>
      <x:c r="F197" s="139"/>
      <x:c r="G197" s="139"/>
      <x:c r="H197" s="139"/>
      <x:c r="I197" s="139"/>
      <x:c r="J197" s="123"/>
      <x:c r="K197" s="123"/>
      <x:c r="L197" s="123"/>
      <x:c r="M197" s="125"/>
      <x:c r="N197" s="119" t="str">
        <x:f>IF(A197="","",IF(D197=0,0,MIN(1,(E197+F197+G197)/D197)))</x:f>
      </x:c>
      <x:c r="O197" s="120" t="str">
        <x:f>IF(A197="","",IF(N197&gt;='Settings'!$B$8,"CURRENT","SUPPORT REVIEW"))</x:f>
      </x:c>
    </x:row>
    <x:row r="198">
      <x:c r="A198" s="122"/>
      <x:c r="B198" s="123"/>
      <x:c r="C198" s="123"/>
      <x:c r="D198" s="139"/>
      <x:c r="E198" s="139"/>
      <x:c r="F198" s="139"/>
      <x:c r="G198" s="139"/>
      <x:c r="H198" s="139"/>
      <x:c r="I198" s="139"/>
      <x:c r="J198" s="123"/>
      <x:c r="K198" s="123"/>
      <x:c r="L198" s="123"/>
      <x:c r="M198" s="125"/>
      <x:c r="N198" s="119" t="str">
        <x:f>IF(A198="","",IF(D198=0,0,MIN(1,(E198+F198+G198)/D198)))</x:f>
      </x:c>
      <x:c r="O198" s="120" t="str">
        <x:f>IF(A198="","",IF(N198&gt;='Settings'!$B$8,"CURRENT","SUPPORT REVIEW"))</x:f>
      </x:c>
    </x:row>
    <x:row r="199">
      <x:c r="A199" s="122"/>
      <x:c r="B199" s="123"/>
      <x:c r="C199" s="123"/>
      <x:c r="D199" s="139"/>
      <x:c r="E199" s="139"/>
      <x:c r="F199" s="139"/>
      <x:c r="G199" s="139"/>
      <x:c r="H199" s="139"/>
      <x:c r="I199" s="139"/>
      <x:c r="J199" s="123"/>
      <x:c r="K199" s="123"/>
      <x:c r="L199" s="123"/>
      <x:c r="M199" s="125"/>
      <x:c r="N199" s="119" t="str">
        <x:f>IF(A199="","",IF(D199=0,0,MIN(1,(E199+F199+G199)/D199)))</x:f>
      </x:c>
      <x:c r="O199" s="120" t="str">
        <x:f>IF(A199="","",IF(N199&gt;='Settings'!$B$8,"CURRENT","SUPPORT REVIEW"))</x:f>
      </x:c>
    </x:row>
    <x:row r="200">
      <x:c r="A200" s="122"/>
      <x:c r="B200" s="123"/>
      <x:c r="C200" s="123"/>
      <x:c r="D200" s="139"/>
      <x:c r="E200" s="139"/>
      <x:c r="F200" s="139"/>
      <x:c r="G200" s="139"/>
      <x:c r="H200" s="139"/>
      <x:c r="I200" s="139"/>
      <x:c r="J200" s="123"/>
      <x:c r="K200" s="123"/>
      <x:c r="L200" s="123"/>
      <x:c r="M200" s="125"/>
      <x:c r="N200" s="119" t="str">
        <x:f>IF(A200="","",IF(D200=0,0,MIN(1,(E200+F200+G200)/D200)))</x:f>
      </x:c>
      <x:c r="O200" s="120" t="str">
        <x:f>IF(A200="","",IF(N200&gt;='Settings'!$B$8,"CURRENT","SUPPORT REVIEW"))</x:f>
      </x:c>
    </x:row>
    <x:row r="201">
      <x:c r="A201" s="122"/>
      <x:c r="B201" s="123"/>
      <x:c r="C201" s="123"/>
      <x:c r="D201" s="139"/>
      <x:c r="E201" s="139"/>
      <x:c r="F201" s="139"/>
      <x:c r="G201" s="139"/>
      <x:c r="H201" s="139"/>
      <x:c r="I201" s="139"/>
      <x:c r="J201" s="123"/>
      <x:c r="K201" s="123"/>
      <x:c r="L201" s="123"/>
      <x:c r="M201" s="125"/>
      <x:c r="N201" s="119" t="str">
        <x:f>IF(A201="","",IF(D201=0,0,MIN(1,(E201+F201+G201)/D201)))</x:f>
      </x:c>
      <x:c r="O201" s="120" t="str">
        <x:f>IF(A201="","",IF(N201&gt;='Settings'!$B$8,"CURRENT","SUPPORT REVIEW"))</x:f>
      </x:c>
    </x:row>
    <x:row r="202">
      <x:c r="A202" s="122"/>
      <x:c r="B202" s="123"/>
      <x:c r="C202" s="123"/>
      <x:c r="D202" s="139"/>
      <x:c r="E202" s="139"/>
      <x:c r="F202" s="139"/>
      <x:c r="G202" s="139"/>
      <x:c r="H202" s="139"/>
      <x:c r="I202" s="139"/>
      <x:c r="J202" s="123"/>
      <x:c r="K202" s="123"/>
      <x:c r="L202" s="123"/>
      <x:c r="M202" s="125"/>
      <x:c r="N202" s="119" t="str">
        <x:f>IF(A202="","",IF(D202=0,0,MIN(1,(E202+F202+G202)/D202)))</x:f>
      </x:c>
      <x:c r="O202" s="120" t="str">
        <x:f>IF(A202="","",IF(N202&gt;='Settings'!$B$8,"CURRENT","SUPPORT REVIEW"))</x:f>
      </x:c>
    </x:row>
    <x:row r="203">
      <x:c r="A203" s="122"/>
      <x:c r="B203" s="123"/>
      <x:c r="C203" s="123"/>
      <x:c r="D203" s="139"/>
      <x:c r="E203" s="139"/>
      <x:c r="F203" s="139"/>
      <x:c r="G203" s="139"/>
      <x:c r="H203" s="139"/>
      <x:c r="I203" s="139"/>
      <x:c r="J203" s="123"/>
      <x:c r="K203" s="123"/>
      <x:c r="L203" s="123"/>
      <x:c r="M203" s="125"/>
      <x:c r="N203" s="119" t="str">
        <x:f>IF(A203="","",IF(D203=0,0,MIN(1,(E203+F203+G203)/D203)))</x:f>
      </x:c>
      <x:c r="O203" s="120" t="str">
        <x:f>IF(A203="","",IF(N203&gt;='Settings'!$B$8,"CURRENT","SUPPORT REVIEW"))</x:f>
      </x:c>
    </x:row>
    <x:row r="204">
      <x:c r="A204" s="122"/>
      <x:c r="B204" s="123"/>
      <x:c r="C204" s="123"/>
      <x:c r="D204" s="139"/>
      <x:c r="E204" s="139"/>
      <x:c r="F204" s="139"/>
      <x:c r="G204" s="139"/>
      <x:c r="H204" s="139"/>
      <x:c r="I204" s="139"/>
      <x:c r="J204" s="123"/>
      <x:c r="K204" s="123"/>
      <x:c r="L204" s="123"/>
      <x:c r="M204" s="125"/>
      <x:c r="N204" s="119" t="str">
        <x:f>IF(A204="","",IF(D204=0,0,MIN(1,(E204+F204+G204)/D204)))</x:f>
      </x:c>
      <x:c r="O204" s="120" t="str">
        <x:f>IF(A204="","",IF(N204&gt;='Settings'!$B$8,"CURRENT","SUPPORT REVIEW"))</x:f>
      </x:c>
    </x:row>
    <x:row r="205">
      <x:c r="A205" s="127"/>
      <x:c r="B205" s="128"/>
      <x:c r="C205" s="128"/>
      <x:c r="D205" s="140"/>
      <x:c r="E205" s="140"/>
      <x:c r="F205" s="140"/>
      <x:c r="G205" s="140"/>
      <x:c r="H205" s="140"/>
      <x:c r="I205" s="140"/>
      <x:c r="J205" s="128"/>
      <x:c r="K205" s="128"/>
      <x:c r="L205" s="128"/>
      <x:c r="M205" s="130"/>
      <x:c r="N205" s="119" t="str">
        <x:f>IF(A205="","",IF(D205=0,0,MIN(1,(E205+F205+G205)/D205)))</x:f>
      </x:c>
      <x:c r="O205" s="120" t="str">
        <x:f>IF(A205="","",IF(N205&gt;='Settings'!$B$8,"CURRENT","SUPPORT REVIEW"))</x:f>
      </x:c>
    </x:row>
  </x:sheetData>
  <x:mergeCells>
    <x:mergeCell ref="A1:O1"/>
    <x:mergeCell ref="A2:O2"/>
    <x:mergeCell ref="A4:O4"/>
  </x:mergeCells>
  <x:conditionalFormatting sqref="O6:O205">
    <x:cfRule type="containsText" dxfId="22" priority="1" operator="containsText" text="PASS"/>
    <x:cfRule type="containsText" dxfId="23" priority="2" operator="containsText" text="OK"/>
    <x:cfRule type="containsText" dxfId="24" priority="3" operator="containsText" text="CURRENT"/>
    <x:cfRule type="containsText" dxfId="25" priority="4" operator="containsText" text="COMPLETE"/>
    <x:cfRule type="containsText" dxfId="26" priority="5" operator="containsText" text="ELIGIBLE"/>
    <x:cfRule type="containsText" dxfId="27" priority="6" operator="containsText" text="FAIL"/>
    <x:cfRule type="containsText" dxfId="28" priority="7" operator="containsText" text="HOLD"/>
    <x:cfRule type="containsText" dxfId="29" priority="8" operator="containsText" text="OVERDUE"/>
    <x:cfRule type="containsText" dxfId="30" priority="9" operator="containsText" text="REVIEW"/>
    <x:cfRule type="containsText" dxfId="31" priority="10" operator="containsText" text="PENDING"/>
    <x:cfRule type="containsText" dxfId="32" priority="11" operator="containsText" text="EXPIRED"/>
  </x:conditionalFormatting>
  <x:dataValidations count="3">
    <x:dataValidation type="list" sqref="J6:J205">
      <x:formula1>"Not required,Not attended,Attended,Approved alternative,Excused"</x:formula1>
    </x:dataValidation>
    <x:dataValidation type="list" sqref="K6:K205">
      <x:formula1>"Not required,Not attended,Attended,Approved alternative,Excused"</x:formula1>
    </x:dataValidation>
    <x:dataValidation type="list" sqref="L6:L205">
      <x:formula1>"Not required,Not attended,Attended,Approved alternative,Excused"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f0f45d338f44cf1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16" hidden="0" customWidth="1"/>
    <x:col min="4" max="4" width="14" hidden="0" customWidth="1"/>
    <x:col min="5" max="5" width="17" hidden="0" customWidth="1"/>
    <x:col min="6" max="6" width="15" hidden="0" customWidth="1"/>
    <x:col min="7" max="7" width="15" hidden="0" customWidth="1"/>
    <x:col min="8" max="8" width="18" hidden="0" customWidth="1"/>
    <x:col min="9" max="9" width="14" hidden="0" customWidth="1"/>
    <x:col min="10" max="10" width="15" hidden="0" customWidth="1"/>
    <x:col min="11" max="11" width="22" hidden="0" customWidth="1"/>
    <x:col min="12" max="12" width="17" hidden="0" customWidth="1"/>
    <x:col min="13" max="13" width="22" hidden="0" customWidth="1"/>
    <x:col min="14" max="14" width="21" hidden="0" customWidth="1"/>
    <x:col min="15" max="15" width="22" hidden="0" customWidth="1"/>
    <x:col min="16" max="16" width="18" hidden="0" customWidth="1"/>
    <x:col min="17" max="17" width="20" hidden="0" customWidth="1"/>
    <x:col min="18" max="18" width="20" hidden="0" customWidth="1"/>
    <x:col min="19" max="19" width="23" hidden="0" customWidth="1"/>
    <x:col min="20" max="20" width="31" hidden="0" customWidth="1"/>
    <x:col min="21" max="21" width="26" hidden="0" customWidth="1"/>
    <x:col min="22" max="22" width="36" hidden="0" customWidth="1"/>
  </x:cols>
  <x:sheetData>
    <x:row r="1" ht="35" customHeight="1">
      <x:c r="A1" s="5" t="str">
        <x:v>DUES, ACKNOWLEDGMENT &amp; CONSENT CONTROL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</x:row>
    <x:row r="2" ht="30" customHeight="1">
      <x:c r="A2" s="9" t="str">
        <x:v>Financial hardship and optional consent choices are dignified, separate, and access-restricted.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4" customHeight="1">
      <x:c r="A4" s="11" t="str">
        <x:v>$20 FEE, REQUIRED POLICY ACCEPTANCE &amp; OPTIONAL MEDIA CHOICES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  <x:c r="S4" s="11"/>
      <x:c r="T4" s="11"/>
      <x:c r="U4" s="11"/>
      <x:c r="V4" s="11"/>
    </x:row>
    <x:row r="5" ht="34" customHeight="1">
      <x:c r="A5" s="86" t="str">
        <x:v>Member ID</x:v>
      </x:c>
      <x:c r="B5" s="87" t="str">
        <x:v>Chapter ID</x:v>
      </x:c>
      <x:c r="C5" s="87" t="str">
        <x:v>Academic term</x:v>
      </x:c>
      <x:c r="D5" s="87" t="str">
        <x:v>National fee</x:v>
      </x:c>
      <x:c r="E5" s="87" t="str">
        <x:v>Waiver status</x:v>
      </x:c>
      <x:c r="F5" s="87" t="str">
        <x:v>Waiver amount</x:v>
      </x:c>
      <x:c r="G5" s="87" t="str">
        <x:v>Amount paid</x:v>
      </x:c>
      <x:c r="H5" s="87" t="str">
        <x:v>Receipt ID</x:v>
      </x:c>
      <x:c r="I5" s="87" t="str">
        <x:v>Payment date</x:v>
      </x:c>
      <x:c r="J5" s="87" t="str">
        <x:v>Outstanding</x:v>
      </x:c>
      <x:c r="K5" s="87" t="str">
        <x:v>Payment / waiver status</x:v>
      </x:c>
      <x:c r="L5" s="87" t="str">
        <x:v>Dues status</x:v>
      </x:c>
      <x:c r="M5" s="87" t="str">
        <x:v>Member covenant version</x:v>
      </x:c>
      <x:c r="N5" s="87" t="str">
        <x:v>Anti-hazing version</x:v>
      </x:c>
      <x:c r="O5" s="87" t="str">
        <x:v>Privacy notice version</x:v>
      </x:c>
      <x:c r="P5" s="87" t="str">
        <x:v>Covenant accepted?</x:v>
      </x:c>
      <x:c r="Q5" s="87" t="str">
        <x:v>Anti-hazing accepted?</x:v>
      </x:c>
      <x:c r="R5" s="87" t="str">
        <x:v>Privacy acknowledged?</x:v>
      </x:c>
      <x:c r="S5" s="87" t="str">
        <x:v>Directory choice</x:v>
      </x:c>
      <x:c r="T5" s="87" t="str">
        <x:v>Consent status</x:v>
      </x:c>
      <x:c r="U5" s="87" t="str">
        <x:v>Media consent record ID</x:v>
      </x:c>
      <x:c r="V5" s="88" t="str">
        <x:v>Evidence / reviewer / notes</x:v>
      </x:c>
    </x:row>
    <x:row r="6">
      <x:c r="A6" s="115"/>
      <x:c r="B6" s="116"/>
      <x:c r="C6" s="118"/>
      <x:c r="D6" s="152" t="str">
        <x:f>IF(A6="","",'Settings'!$B$6)</x:f>
      </x:c>
      <x:c r="E6" s="115"/>
      <x:c r="F6" s="153"/>
      <x:c r="G6" s="153"/>
      <x:c r="H6" s="153"/>
      <x:c r="I6" s="154"/>
      <x:c r="J6" s="155" t="str">
        <x:f>IF(A6="","",MAX(0,D6-F6-G6))</x:f>
      </x:c>
      <x:c r="K6" s="15" t="str">
        <x:f>IF(A6="","",IF(AND(E6="Approved",F6&gt;=D6),"WAIVED - CURRENT",IF(J6=0,"PAID - CURRENT",IF(G6&gt;0,"PARTIAL","PENDING"))))</x:f>
      </x:c>
      <x:c r="L6" s="15" t="str">
        <x:f>IF(A6="","",IF(OR(K6="PAID - CURRENT",K6="WAIVED - CURRENT"),"CURRENT","HOLD"))</x:f>
      </x:c>
      <x:c r="M6" s="115"/>
      <x:c r="N6" s="116"/>
      <x:c r="O6" s="116"/>
      <x:c r="P6" s="116"/>
      <x:c r="Q6" s="116"/>
      <x:c r="R6" s="116"/>
      <x:c r="S6" s="118"/>
      <x:c r="T6" s="15" t="str">
        <x:f>IF(A6="","",IF(AND(P6="Yes",Q6="Yes",R6="Yes"),"REQUIRED ACKNOWLEDGMENTS COMPLETE","HOLD - REQUIRED ACKNOWLEDGMENT"))</x:f>
      </x:c>
      <x:c r="U6" s="115"/>
      <x:c r="V6" s="118"/>
    </x:row>
    <x:row r="7">
      <x:c r="A7" s="122"/>
      <x:c r="B7" s="123"/>
      <x:c r="C7" s="125"/>
      <x:c r="D7" s="152" t="str">
        <x:f>IF(A7="","",'Settings'!$B$6)</x:f>
      </x:c>
      <x:c r="E7" s="122"/>
      <x:c r="F7" s="156"/>
      <x:c r="G7" s="156"/>
      <x:c r="H7" s="156"/>
      <x:c r="I7" s="157"/>
      <x:c r="J7" s="155" t="str">
        <x:f>IF(A7="","",MAX(0,D7-F7-G7))</x:f>
      </x:c>
      <x:c r="K7" s="15" t="str">
        <x:f>IF(A7="","",IF(AND(E7="Approved",F7&gt;=D7),"WAIVED - CURRENT",IF(J7=0,"PAID - CURRENT",IF(G7&gt;0,"PARTIAL","PENDING"))))</x:f>
      </x:c>
      <x:c r="L7" s="15" t="str">
        <x:f>IF(A7="","",IF(OR(K7="PAID - CURRENT",K7="WAIVED - CURRENT"),"CURRENT","HOLD"))</x:f>
      </x:c>
      <x:c r="M7" s="122"/>
      <x:c r="N7" s="123"/>
      <x:c r="O7" s="123"/>
      <x:c r="P7" s="123"/>
      <x:c r="Q7" s="123"/>
      <x:c r="R7" s="123"/>
      <x:c r="S7" s="125"/>
      <x:c r="T7" s="15" t="str">
        <x:f>IF(A7="","",IF(AND(P7="Yes",Q7="Yes",R7="Yes"),"REQUIRED ACKNOWLEDGMENTS COMPLETE","HOLD - REQUIRED ACKNOWLEDGMENT"))</x:f>
      </x:c>
      <x:c r="U7" s="122"/>
      <x:c r="V7" s="125"/>
    </x:row>
    <x:row r="8">
      <x:c r="A8" s="122"/>
      <x:c r="B8" s="123"/>
      <x:c r="C8" s="125"/>
      <x:c r="D8" s="152" t="str">
        <x:f>IF(A8="","",'Settings'!$B$6)</x:f>
      </x:c>
      <x:c r="E8" s="122"/>
      <x:c r="F8" s="156"/>
      <x:c r="G8" s="156"/>
      <x:c r="H8" s="156"/>
      <x:c r="I8" s="157"/>
      <x:c r="J8" s="155" t="str">
        <x:f>IF(A8="","",MAX(0,D8-F8-G8))</x:f>
      </x:c>
      <x:c r="K8" s="15" t="str">
        <x:f>IF(A8="","",IF(AND(E8="Approved",F8&gt;=D8),"WAIVED - CURRENT",IF(J8=0,"PAID - CURRENT",IF(G8&gt;0,"PARTIAL","PENDING"))))</x:f>
      </x:c>
      <x:c r="L8" s="15" t="str">
        <x:f>IF(A8="","",IF(OR(K8="PAID - CURRENT",K8="WAIVED - CURRENT"),"CURRENT","HOLD"))</x:f>
      </x:c>
      <x:c r="M8" s="122"/>
      <x:c r="N8" s="123"/>
      <x:c r="O8" s="123"/>
      <x:c r="P8" s="123"/>
      <x:c r="Q8" s="123"/>
      <x:c r="R8" s="123"/>
      <x:c r="S8" s="125"/>
      <x:c r="T8" s="15" t="str">
        <x:f>IF(A8="","",IF(AND(P8="Yes",Q8="Yes",R8="Yes"),"REQUIRED ACKNOWLEDGMENTS COMPLETE","HOLD - REQUIRED ACKNOWLEDGMENT"))</x:f>
      </x:c>
      <x:c r="U8" s="122"/>
      <x:c r="V8" s="125"/>
    </x:row>
    <x:row r="9">
      <x:c r="A9" s="122"/>
      <x:c r="B9" s="123"/>
      <x:c r="C9" s="125"/>
      <x:c r="D9" s="152" t="str">
        <x:f>IF(A9="","",'Settings'!$B$6)</x:f>
      </x:c>
      <x:c r="E9" s="122"/>
      <x:c r="F9" s="156"/>
      <x:c r="G9" s="156"/>
      <x:c r="H9" s="156"/>
      <x:c r="I9" s="157"/>
      <x:c r="J9" s="155" t="str">
        <x:f>IF(A9="","",MAX(0,D9-F9-G9))</x:f>
      </x:c>
      <x:c r="K9" s="15" t="str">
        <x:f>IF(A9="","",IF(AND(E9="Approved",F9&gt;=D9),"WAIVED - CURRENT",IF(J9=0,"PAID - CURRENT",IF(G9&gt;0,"PARTIAL","PENDING"))))</x:f>
      </x:c>
      <x:c r="L9" s="15" t="str">
        <x:f>IF(A9="","",IF(OR(K9="PAID - CURRENT",K9="WAIVED - CURRENT"),"CURRENT","HOLD"))</x:f>
      </x:c>
      <x:c r="M9" s="122"/>
      <x:c r="N9" s="123"/>
      <x:c r="O9" s="123"/>
      <x:c r="P9" s="123"/>
      <x:c r="Q9" s="123"/>
      <x:c r="R9" s="123"/>
      <x:c r="S9" s="125"/>
      <x:c r="T9" s="15" t="str">
        <x:f>IF(A9="","",IF(AND(P9="Yes",Q9="Yes",R9="Yes"),"REQUIRED ACKNOWLEDGMENTS COMPLETE","HOLD - REQUIRED ACKNOWLEDGMENT"))</x:f>
      </x:c>
      <x:c r="U9" s="122"/>
      <x:c r="V9" s="125"/>
    </x:row>
    <x:row r="10">
      <x:c r="A10" s="122"/>
      <x:c r="B10" s="123"/>
      <x:c r="C10" s="125"/>
      <x:c r="D10" s="152" t="str">
        <x:f>IF(A10="","",'Settings'!$B$6)</x:f>
      </x:c>
      <x:c r="E10" s="122"/>
      <x:c r="F10" s="156"/>
      <x:c r="G10" s="156"/>
      <x:c r="H10" s="156"/>
      <x:c r="I10" s="157"/>
      <x:c r="J10" s="155" t="str">
        <x:f>IF(A10="","",MAX(0,D10-F10-G10))</x:f>
      </x:c>
      <x:c r="K10" s="15" t="str">
        <x:f>IF(A10="","",IF(AND(E10="Approved",F10&gt;=D10),"WAIVED - CURRENT",IF(J10=0,"PAID - CURRENT",IF(G10&gt;0,"PARTIAL","PENDING"))))</x:f>
      </x:c>
      <x:c r="L10" s="15" t="str">
        <x:f>IF(A10="","",IF(OR(K10="PAID - CURRENT",K10="WAIVED - CURRENT"),"CURRENT","HOLD"))</x:f>
      </x:c>
      <x:c r="M10" s="122"/>
      <x:c r="N10" s="123"/>
      <x:c r="O10" s="123"/>
      <x:c r="P10" s="123"/>
      <x:c r="Q10" s="123"/>
      <x:c r="R10" s="123"/>
      <x:c r="S10" s="125"/>
      <x:c r="T10" s="15" t="str">
        <x:f>IF(A10="","",IF(AND(P10="Yes",Q10="Yes",R10="Yes"),"REQUIRED ACKNOWLEDGMENTS COMPLETE","HOLD - REQUIRED ACKNOWLEDGMENT"))</x:f>
      </x:c>
      <x:c r="U10" s="122"/>
      <x:c r="V10" s="125"/>
    </x:row>
    <x:row r="11">
      <x:c r="A11" s="122"/>
      <x:c r="B11" s="123"/>
      <x:c r="C11" s="125"/>
      <x:c r="D11" s="152" t="str">
        <x:f>IF(A11="","",'Settings'!$B$6)</x:f>
      </x:c>
      <x:c r="E11" s="122"/>
      <x:c r="F11" s="156"/>
      <x:c r="G11" s="156"/>
      <x:c r="H11" s="156"/>
      <x:c r="I11" s="157"/>
      <x:c r="J11" s="155" t="str">
        <x:f>IF(A11="","",MAX(0,D11-F11-G11))</x:f>
      </x:c>
      <x:c r="K11" s="15" t="str">
        <x:f>IF(A11="","",IF(AND(E11="Approved",F11&gt;=D11),"WAIVED - CURRENT",IF(J11=0,"PAID - CURRENT",IF(G11&gt;0,"PARTIAL","PENDING"))))</x:f>
      </x:c>
      <x:c r="L11" s="15" t="str">
        <x:f>IF(A11="","",IF(OR(K11="PAID - CURRENT",K11="WAIVED - CURRENT"),"CURRENT","HOLD"))</x:f>
      </x:c>
      <x:c r="M11" s="122"/>
      <x:c r="N11" s="123"/>
      <x:c r="O11" s="123"/>
      <x:c r="P11" s="123"/>
      <x:c r="Q11" s="123"/>
      <x:c r="R11" s="123"/>
      <x:c r="S11" s="125"/>
      <x:c r="T11" s="15" t="str">
        <x:f>IF(A11="","",IF(AND(P11="Yes",Q11="Yes",R11="Yes"),"REQUIRED ACKNOWLEDGMENTS COMPLETE","HOLD - REQUIRED ACKNOWLEDGMENT"))</x:f>
      </x:c>
      <x:c r="U11" s="122"/>
      <x:c r="V11" s="125"/>
    </x:row>
    <x:row r="12">
      <x:c r="A12" s="122"/>
      <x:c r="B12" s="123"/>
      <x:c r="C12" s="125"/>
      <x:c r="D12" s="152" t="str">
        <x:f>IF(A12="","",'Settings'!$B$6)</x:f>
      </x:c>
      <x:c r="E12" s="122"/>
      <x:c r="F12" s="156"/>
      <x:c r="G12" s="156"/>
      <x:c r="H12" s="156"/>
      <x:c r="I12" s="157"/>
      <x:c r="J12" s="155" t="str">
        <x:f>IF(A12="","",MAX(0,D12-F12-G12))</x:f>
      </x:c>
      <x:c r="K12" s="15" t="str">
        <x:f>IF(A12="","",IF(AND(E12="Approved",F12&gt;=D12),"WAIVED - CURRENT",IF(J12=0,"PAID - CURRENT",IF(G12&gt;0,"PARTIAL","PENDING"))))</x:f>
      </x:c>
      <x:c r="L12" s="15" t="str">
        <x:f>IF(A12="","",IF(OR(K12="PAID - CURRENT",K12="WAIVED - CURRENT"),"CURRENT","HOLD"))</x:f>
      </x:c>
      <x:c r="M12" s="122"/>
      <x:c r="N12" s="123"/>
      <x:c r="O12" s="123"/>
      <x:c r="P12" s="123"/>
      <x:c r="Q12" s="123"/>
      <x:c r="R12" s="123"/>
      <x:c r="S12" s="125"/>
      <x:c r="T12" s="15" t="str">
        <x:f>IF(A12="","",IF(AND(P12="Yes",Q12="Yes",R12="Yes"),"REQUIRED ACKNOWLEDGMENTS COMPLETE","HOLD - REQUIRED ACKNOWLEDGMENT"))</x:f>
      </x:c>
      <x:c r="U12" s="122"/>
      <x:c r="V12" s="125"/>
    </x:row>
    <x:row r="13">
      <x:c r="A13" s="122"/>
      <x:c r="B13" s="123"/>
      <x:c r="C13" s="125"/>
      <x:c r="D13" s="152" t="str">
        <x:f>IF(A13="","",'Settings'!$B$6)</x:f>
      </x:c>
      <x:c r="E13" s="122"/>
      <x:c r="F13" s="156"/>
      <x:c r="G13" s="156"/>
      <x:c r="H13" s="156"/>
      <x:c r="I13" s="157"/>
      <x:c r="J13" s="155" t="str">
        <x:f>IF(A13="","",MAX(0,D13-F13-G13))</x:f>
      </x:c>
      <x:c r="K13" s="15" t="str">
        <x:f>IF(A13="","",IF(AND(E13="Approved",F13&gt;=D13),"WAIVED - CURRENT",IF(J13=0,"PAID - CURRENT",IF(G13&gt;0,"PARTIAL","PENDING"))))</x:f>
      </x:c>
      <x:c r="L13" s="15" t="str">
        <x:f>IF(A13="","",IF(OR(K13="PAID - CURRENT",K13="WAIVED - CURRENT"),"CURRENT","HOLD"))</x:f>
      </x:c>
      <x:c r="M13" s="122"/>
      <x:c r="N13" s="123"/>
      <x:c r="O13" s="123"/>
      <x:c r="P13" s="123"/>
      <x:c r="Q13" s="123"/>
      <x:c r="R13" s="123"/>
      <x:c r="S13" s="125"/>
      <x:c r="T13" s="15" t="str">
        <x:f>IF(A13="","",IF(AND(P13="Yes",Q13="Yes",R13="Yes"),"REQUIRED ACKNOWLEDGMENTS COMPLETE","HOLD - REQUIRED ACKNOWLEDGMENT"))</x:f>
      </x:c>
      <x:c r="U13" s="122"/>
      <x:c r="V13" s="125"/>
    </x:row>
    <x:row r="14">
      <x:c r="A14" s="122"/>
      <x:c r="B14" s="123"/>
      <x:c r="C14" s="125"/>
      <x:c r="D14" s="152" t="str">
        <x:f>IF(A14="","",'Settings'!$B$6)</x:f>
      </x:c>
      <x:c r="E14" s="122"/>
      <x:c r="F14" s="156"/>
      <x:c r="G14" s="156"/>
      <x:c r="H14" s="156"/>
      <x:c r="I14" s="157"/>
      <x:c r="J14" s="155" t="str">
        <x:f>IF(A14="","",MAX(0,D14-F14-G14))</x:f>
      </x:c>
      <x:c r="K14" s="15" t="str">
        <x:f>IF(A14="","",IF(AND(E14="Approved",F14&gt;=D14),"WAIVED - CURRENT",IF(J14=0,"PAID - CURRENT",IF(G14&gt;0,"PARTIAL","PENDING"))))</x:f>
      </x:c>
      <x:c r="L14" s="15" t="str">
        <x:f>IF(A14="","",IF(OR(K14="PAID - CURRENT",K14="WAIVED - CURRENT"),"CURRENT","HOLD"))</x:f>
      </x:c>
      <x:c r="M14" s="122"/>
      <x:c r="N14" s="123"/>
      <x:c r="O14" s="123"/>
      <x:c r="P14" s="123"/>
      <x:c r="Q14" s="123"/>
      <x:c r="R14" s="123"/>
      <x:c r="S14" s="125"/>
      <x:c r="T14" s="15" t="str">
        <x:f>IF(A14="","",IF(AND(P14="Yes",Q14="Yes",R14="Yes"),"REQUIRED ACKNOWLEDGMENTS COMPLETE","HOLD - REQUIRED ACKNOWLEDGMENT"))</x:f>
      </x:c>
      <x:c r="U14" s="122"/>
      <x:c r="V14" s="125"/>
    </x:row>
    <x:row r="15">
      <x:c r="A15" s="122"/>
      <x:c r="B15" s="123"/>
      <x:c r="C15" s="125"/>
      <x:c r="D15" s="152" t="str">
        <x:f>IF(A15="","",'Settings'!$B$6)</x:f>
      </x:c>
      <x:c r="E15" s="122"/>
      <x:c r="F15" s="156"/>
      <x:c r="G15" s="156"/>
      <x:c r="H15" s="156"/>
      <x:c r="I15" s="157"/>
      <x:c r="J15" s="155" t="str">
        <x:f>IF(A15="","",MAX(0,D15-F15-G15))</x:f>
      </x:c>
      <x:c r="K15" s="15" t="str">
        <x:f>IF(A15="","",IF(AND(E15="Approved",F15&gt;=D15),"WAIVED - CURRENT",IF(J15=0,"PAID - CURRENT",IF(G15&gt;0,"PARTIAL","PENDING"))))</x:f>
      </x:c>
      <x:c r="L15" s="15" t="str">
        <x:f>IF(A15="","",IF(OR(K15="PAID - CURRENT",K15="WAIVED - CURRENT"),"CURRENT","HOLD"))</x:f>
      </x:c>
      <x:c r="M15" s="122"/>
      <x:c r="N15" s="123"/>
      <x:c r="O15" s="123"/>
      <x:c r="P15" s="123"/>
      <x:c r="Q15" s="123"/>
      <x:c r="R15" s="123"/>
      <x:c r="S15" s="125"/>
      <x:c r="T15" s="15" t="str">
        <x:f>IF(A15="","",IF(AND(P15="Yes",Q15="Yes",R15="Yes"),"REQUIRED ACKNOWLEDGMENTS COMPLETE","HOLD - REQUIRED ACKNOWLEDGMENT"))</x:f>
      </x:c>
      <x:c r="U15" s="122"/>
      <x:c r="V15" s="125"/>
    </x:row>
    <x:row r="16">
      <x:c r="A16" s="122"/>
      <x:c r="B16" s="123"/>
      <x:c r="C16" s="125"/>
      <x:c r="D16" s="152" t="str">
        <x:f>IF(A16="","",'Settings'!$B$6)</x:f>
      </x:c>
      <x:c r="E16" s="122"/>
      <x:c r="F16" s="156"/>
      <x:c r="G16" s="156"/>
      <x:c r="H16" s="156"/>
      <x:c r="I16" s="157"/>
      <x:c r="J16" s="155" t="str">
        <x:f>IF(A16="","",MAX(0,D16-F16-G16))</x:f>
      </x:c>
      <x:c r="K16" s="15" t="str">
        <x:f>IF(A16="","",IF(AND(E16="Approved",F16&gt;=D16),"WAIVED - CURRENT",IF(J16=0,"PAID - CURRENT",IF(G16&gt;0,"PARTIAL","PENDING"))))</x:f>
      </x:c>
      <x:c r="L16" s="15" t="str">
        <x:f>IF(A16="","",IF(OR(K16="PAID - CURRENT",K16="WAIVED - CURRENT"),"CURRENT","HOLD"))</x:f>
      </x:c>
      <x:c r="M16" s="122"/>
      <x:c r="N16" s="123"/>
      <x:c r="O16" s="123"/>
      <x:c r="P16" s="123"/>
      <x:c r="Q16" s="123"/>
      <x:c r="R16" s="123"/>
      <x:c r="S16" s="125"/>
      <x:c r="T16" s="15" t="str">
        <x:f>IF(A16="","",IF(AND(P16="Yes",Q16="Yes",R16="Yes"),"REQUIRED ACKNOWLEDGMENTS COMPLETE","HOLD - REQUIRED ACKNOWLEDGMENT"))</x:f>
      </x:c>
      <x:c r="U16" s="122"/>
      <x:c r="V16" s="125"/>
    </x:row>
    <x:row r="17">
      <x:c r="A17" s="122"/>
      <x:c r="B17" s="123"/>
      <x:c r="C17" s="125"/>
      <x:c r="D17" s="152" t="str">
        <x:f>IF(A17="","",'Settings'!$B$6)</x:f>
      </x:c>
      <x:c r="E17" s="122"/>
      <x:c r="F17" s="156"/>
      <x:c r="G17" s="156"/>
      <x:c r="H17" s="156"/>
      <x:c r="I17" s="157"/>
      <x:c r="J17" s="155" t="str">
        <x:f>IF(A17="","",MAX(0,D17-F17-G17))</x:f>
      </x:c>
      <x:c r="K17" s="15" t="str">
        <x:f>IF(A17="","",IF(AND(E17="Approved",F17&gt;=D17),"WAIVED - CURRENT",IF(J17=0,"PAID - CURRENT",IF(G17&gt;0,"PARTIAL","PENDING"))))</x:f>
      </x:c>
      <x:c r="L17" s="15" t="str">
        <x:f>IF(A17="","",IF(OR(K17="PAID - CURRENT",K17="WAIVED - CURRENT"),"CURRENT","HOLD"))</x:f>
      </x:c>
      <x:c r="M17" s="122"/>
      <x:c r="N17" s="123"/>
      <x:c r="O17" s="123"/>
      <x:c r="P17" s="123"/>
      <x:c r="Q17" s="123"/>
      <x:c r="R17" s="123"/>
      <x:c r="S17" s="125"/>
      <x:c r="T17" s="15" t="str">
        <x:f>IF(A17="","",IF(AND(P17="Yes",Q17="Yes",R17="Yes"),"REQUIRED ACKNOWLEDGMENTS COMPLETE","HOLD - REQUIRED ACKNOWLEDGMENT"))</x:f>
      </x:c>
      <x:c r="U17" s="122"/>
      <x:c r="V17" s="125"/>
    </x:row>
    <x:row r="18">
      <x:c r="A18" s="122"/>
      <x:c r="B18" s="123"/>
      <x:c r="C18" s="125"/>
      <x:c r="D18" s="152" t="str">
        <x:f>IF(A18="","",'Settings'!$B$6)</x:f>
      </x:c>
      <x:c r="E18" s="122"/>
      <x:c r="F18" s="156"/>
      <x:c r="G18" s="156"/>
      <x:c r="H18" s="156"/>
      <x:c r="I18" s="157"/>
      <x:c r="J18" s="155" t="str">
        <x:f>IF(A18="","",MAX(0,D18-F18-G18))</x:f>
      </x:c>
      <x:c r="K18" s="15" t="str">
        <x:f>IF(A18="","",IF(AND(E18="Approved",F18&gt;=D18),"WAIVED - CURRENT",IF(J18=0,"PAID - CURRENT",IF(G18&gt;0,"PARTIAL","PENDING"))))</x:f>
      </x:c>
      <x:c r="L18" s="15" t="str">
        <x:f>IF(A18="","",IF(OR(K18="PAID - CURRENT",K18="WAIVED - CURRENT"),"CURRENT","HOLD"))</x:f>
      </x:c>
      <x:c r="M18" s="122"/>
      <x:c r="N18" s="123"/>
      <x:c r="O18" s="123"/>
      <x:c r="P18" s="123"/>
      <x:c r="Q18" s="123"/>
      <x:c r="R18" s="123"/>
      <x:c r="S18" s="125"/>
      <x:c r="T18" s="15" t="str">
        <x:f>IF(A18="","",IF(AND(P18="Yes",Q18="Yes",R18="Yes"),"REQUIRED ACKNOWLEDGMENTS COMPLETE","HOLD - REQUIRED ACKNOWLEDGMENT"))</x:f>
      </x:c>
      <x:c r="U18" s="122"/>
      <x:c r="V18" s="125"/>
    </x:row>
    <x:row r="19">
      <x:c r="A19" s="122"/>
      <x:c r="B19" s="123"/>
      <x:c r="C19" s="125"/>
      <x:c r="D19" s="152" t="str">
        <x:f>IF(A19="","",'Settings'!$B$6)</x:f>
      </x:c>
      <x:c r="E19" s="122"/>
      <x:c r="F19" s="156"/>
      <x:c r="G19" s="156"/>
      <x:c r="H19" s="156"/>
      <x:c r="I19" s="157"/>
      <x:c r="J19" s="155" t="str">
        <x:f>IF(A19="","",MAX(0,D19-F19-G19))</x:f>
      </x:c>
      <x:c r="K19" s="15" t="str">
        <x:f>IF(A19="","",IF(AND(E19="Approved",F19&gt;=D19),"WAIVED - CURRENT",IF(J19=0,"PAID - CURRENT",IF(G19&gt;0,"PARTIAL","PENDING"))))</x:f>
      </x:c>
      <x:c r="L19" s="15" t="str">
        <x:f>IF(A19="","",IF(OR(K19="PAID - CURRENT",K19="WAIVED - CURRENT"),"CURRENT","HOLD"))</x:f>
      </x:c>
      <x:c r="M19" s="122"/>
      <x:c r="N19" s="123"/>
      <x:c r="O19" s="123"/>
      <x:c r="P19" s="123"/>
      <x:c r="Q19" s="123"/>
      <x:c r="R19" s="123"/>
      <x:c r="S19" s="125"/>
      <x:c r="T19" s="15" t="str">
        <x:f>IF(A19="","",IF(AND(P19="Yes",Q19="Yes",R19="Yes"),"REQUIRED ACKNOWLEDGMENTS COMPLETE","HOLD - REQUIRED ACKNOWLEDGMENT"))</x:f>
      </x:c>
      <x:c r="U19" s="122"/>
      <x:c r="V19" s="125"/>
    </x:row>
    <x:row r="20">
      <x:c r="A20" s="122"/>
      <x:c r="B20" s="123"/>
      <x:c r="C20" s="125"/>
      <x:c r="D20" s="152" t="str">
        <x:f>IF(A20="","",'Settings'!$B$6)</x:f>
      </x:c>
      <x:c r="E20" s="122"/>
      <x:c r="F20" s="156"/>
      <x:c r="G20" s="156"/>
      <x:c r="H20" s="156"/>
      <x:c r="I20" s="157"/>
      <x:c r="J20" s="155" t="str">
        <x:f>IF(A20="","",MAX(0,D20-F20-G20))</x:f>
      </x:c>
      <x:c r="K20" s="15" t="str">
        <x:f>IF(A20="","",IF(AND(E20="Approved",F20&gt;=D20),"WAIVED - CURRENT",IF(J20=0,"PAID - CURRENT",IF(G20&gt;0,"PARTIAL","PENDING"))))</x:f>
      </x:c>
      <x:c r="L20" s="15" t="str">
        <x:f>IF(A20="","",IF(OR(K20="PAID - CURRENT",K20="WAIVED - CURRENT"),"CURRENT","HOLD"))</x:f>
      </x:c>
      <x:c r="M20" s="122"/>
      <x:c r="N20" s="123"/>
      <x:c r="O20" s="123"/>
      <x:c r="P20" s="123"/>
      <x:c r="Q20" s="123"/>
      <x:c r="R20" s="123"/>
      <x:c r="S20" s="125"/>
      <x:c r="T20" s="15" t="str">
        <x:f>IF(A20="","",IF(AND(P20="Yes",Q20="Yes",R20="Yes"),"REQUIRED ACKNOWLEDGMENTS COMPLETE","HOLD - REQUIRED ACKNOWLEDGMENT"))</x:f>
      </x:c>
      <x:c r="U20" s="122"/>
      <x:c r="V20" s="125"/>
    </x:row>
    <x:row r="21">
      <x:c r="A21" s="122"/>
      <x:c r="B21" s="123"/>
      <x:c r="C21" s="125"/>
      <x:c r="D21" s="152" t="str">
        <x:f>IF(A21="","",'Settings'!$B$6)</x:f>
      </x:c>
      <x:c r="E21" s="122"/>
      <x:c r="F21" s="156"/>
      <x:c r="G21" s="156"/>
      <x:c r="H21" s="156"/>
      <x:c r="I21" s="157"/>
      <x:c r="J21" s="155" t="str">
        <x:f>IF(A21="","",MAX(0,D21-F21-G21))</x:f>
      </x:c>
      <x:c r="K21" s="15" t="str">
        <x:f>IF(A21="","",IF(AND(E21="Approved",F21&gt;=D21),"WAIVED - CURRENT",IF(J21=0,"PAID - CURRENT",IF(G21&gt;0,"PARTIAL","PENDING"))))</x:f>
      </x:c>
      <x:c r="L21" s="15" t="str">
        <x:f>IF(A21="","",IF(OR(K21="PAID - CURRENT",K21="WAIVED - CURRENT"),"CURRENT","HOLD"))</x:f>
      </x:c>
      <x:c r="M21" s="122"/>
      <x:c r="N21" s="123"/>
      <x:c r="O21" s="123"/>
      <x:c r="P21" s="123"/>
      <x:c r="Q21" s="123"/>
      <x:c r="R21" s="123"/>
      <x:c r="S21" s="125"/>
      <x:c r="T21" s="15" t="str">
        <x:f>IF(A21="","",IF(AND(P21="Yes",Q21="Yes",R21="Yes"),"REQUIRED ACKNOWLEDGMENTS COMPLETE","HOLD - REQUIRED ACKNOWLEDGMENT"))</x:f>
      </x:c>
      <x:c r="U21" s="122"/>
      <x:c r="V21" s="125"/>
    </x:row>
    <x:row r="22">
      <x:c r="A22" s="122"/>
      <x:c r="B22" s="123"/>
      <x:c r="C22" s="125"/>
      <x:c r="D22" s="152" t="str">
        <x:f>IF(A22="","",'Settings'!$B$6)</x:f>
      </x:c>
      <x:c r="E22" s="122"/>
      <x:c r="F22" s="156"/>
      <x:c r="G22" s="156"/>
      <x:c r="H22" s="156"/>
      <x:c r="I22" s="157"/>
      <x:c r="J22" s="155" t="str">
        <x:f>IF(A22="","",MAX(0,D22-F22-G22))</x:f>
      </x:c>
      <x:c r="K22" s="15" t="str">
        <x:f>IF(A22="","",IF(AND(E22="Approved",F22&gt;=D22),"WAIVED - CURRENT",IF(J22=0,"PAID - CURRENT",IF(G22&gt;0,"PARTIAL","PENDING"))))</x:f>
      </x:c>
      <x:c r="L22" s="15" t="str">
        <x:f>IF(A22="","",IF(OR(K22="PAID - CURRENT",K22="WAIVED - CURRENT"),"CURRENT","HOLD"))</x:f>
      </x:c>
      <x:c r="M22" s="122"/>
      <x:c r="N22" s="123"/>
      <x:c r="O22" s="123"/>
      <x:c r="P22" s="123"/>
      <x:c r="Q22" s="123"/>
      <x:c r="R22" s="123"/>
      <x:c r="S22" s="125"/>
      <x:c r="T22" s="15" t="str">
        <x:f>IF(A22="","",IF(AND(P22="Yes",Q22="Yes",R22="Yes"),"REQUIRED ACKNOWLEDGMENTS COMPLETE","HOLD - REQUIRED ACKNOWLEDGMENT"))</x:f>
      </x:c>
      <x:c r="U22" s="122"/>
      <x:c r="V22" s="125"/>
    </x:row>
    <x:row r="23">
      <x:c r="A23" s="122"/>
      <x:c r="B23" s="123"/>
      <x:c r="C23" s="125"/>
      <x:c r="D23" s="152" t="str">
        <x:f>IF(A23="","",'Settings'!$B$6)</x:f>
      </x:c>
      <x:c r="E23" s="122"/>
      <x:c r="F23" s="156"/>
      <x:c r="G23" s="156"/>
      <x:c r="H23" s="156"/>
      <x:c r="I23" s="157"/>
      <x:c r="J23" s="155" t="str">
        <x:f>IF(A23="","",MAX(0,D23-F23-G23))</x:f>
      </x:c>
      <x:c r="K23" s="15" t="str">
        <x:f>IF(A23="","",IF(AND(E23="Approved",F23&gt;=D23),"WAIVED - CURRENT",IF(J23=0,"PAID - CURRENT",IF(G23&gt;0,"PARTIAL","PENDING"))))</x:f>
      </x:c>
      <x:c r="L23" s="15" t="str">
        <x:f>IF(A23="","",IF(OR(K23="PAID - CURRENT",K23="WAIVED - CURRENT"),"CURRENT","HOLD"))</x:f>
      </x:c>
      <x:c r="M23" s="122"/>
      <x:c r="N23" s="123"/>
      <x:c r="O23" s="123"/>
      <x:c r="P23" s="123"/>
      <x:c r="Q23" s="123"/>
      <x:c r="R23" s="123"/>
      <x:c r="S23" s="125"/>
      <x:c r="T23" s="15" t="str">
        <x:f>IF(A23="","",IF(AND(P23="Yes",Q23="Yes",R23="Yes"),"REQUIRED ACKNOWLEDGMENTS COMPLETE","HOLD - REQUIRED ACKNOWLEDGMENT"))</x:f>
      </x:c>
      <x:c r="U23" s="122"/>
      <x:c r="V23" s="125"/>
    </x:row>
    <x:row r="24">
      <x:c r="A24" s="122"/>
      <x:c r="B24" s="123"/>
      <x:c r="C24" s="125"/>
      <x:c r="D24" s="152" t="str">
        <x:f>IF(A24="","",'Settings'!$B$6)</x:f>
      </x:c>
      <x:c r="E24" s="122"/>
      <x:c r="F24" s="156"/>
      <x:c r="G24" s="156"/>
      <x:c r="H24" s="156"/>
      <x:c r="I24" s="157"/>
      <x:c r="J24" s="155" t="str">
        <x:f>IF(A24="","",MAX(0,D24-F24-G24))</x:f>
      </x:c>
      <x:c r="K24" s="15" t="str">
        <x:f>IF(A24="","",IF(AND(E24="Approved",F24&gt;=D24),"WAIVED - CURRENT",IF(J24=0,"PAID - CURRENT",IF(G24&gt;0,"PARTIAL","PENDING"))))</x:f>
      </x:c>
      <x:c r="L24" s="15" t="str">
        <x:f>IF(A24="","",IF(OR(K24="PAID - CURRENT",K24="WAIVED - CURRENT"),"CURRENT","HOLD"))</x:f>
      </x:c>
      <x:c r="M24" s="122"/>
      <x:c r="N24" s="123"/>
      <x:c r="O24" s="123"/>
      <x:c r="P24" s="123"/>
      <x:c r="Q24" s="123"/>
      <x:c r="R24" s="123"/>
      <x:c r="S24" s="125"/>
      <x:c r="T24" s="15" t="str">
        <x:f>IF(A24="","",IF(AND(P24="Yes",Q24="Yes",R24="Yes"),"REQUIRED ACKNOWLEDGMENTS COMPLETE","HOLD - REQUIRED ACKNOWLEDGMENT"))</x:f>
      </x:c>
      <x:c r="U24" s="122"/>
      <x:c r="V24" s="125"/>
    </x:row>
    <x:row r="25">
      <x:c r="A25" s="122"/>
      <x:c r="B25" s="123"/>
      <x:c r="C25" s="125"/>
      <x:c r="D25" s="152" t="str">
        <x:f>IF(A25="","",'Settings'!$B$6)</x:f>
      </x:c>
      <x:c r="E25" s="122"/>
      <x:c r="F25" s="156"/>
      <x:c r="G25" s="156"/>
      <x:c r="H25" s="156"/>
      <x:c r="I25" s="157"/>
      <x:c r="J25" s="155" t="str">
        <x:f>IF(A25="","",MAX(0,D25-F25-G25))</x:f>
      </x:c>
      <x:c r="K25" s="15" t="str">
        <x:f>IF(A25="","",IF(AND(E25="Approved",F25&gt;=D25),"WAIVED - CURRENT",IF(J25=0,"PAID - CURRENT",IF(G25&gt;0,"PARTIAL","PENDING"))))</x:f>
      </x:c>
      <x:c r="L25" s="15" t="str">
        <x:f>IF(A25="","",IF(OR(K25="PAID - CURRENT",K25="WAIVED - CURRENT"),"CURRENT","HOLD"))</x:f>
      </x:c>
      <x:c r="M25" s="122"/>
      <x:c r="N25" s="123"/>
      <x:c r="O25" s="123"/>
      <x:c r="P25" s="123"/>
      <x:c r="Q25" s="123"/>
      <x:c r="R25" s="123"/>
      <x:c r="S25" s="125"/>
      <x:c r="T25" s="15" t="str">
        <x:f>IF(A25="","",IF(AND(P25="Yes",Q25="Yes",R25="Yes"),"REQUIRED ACKNOWLEDGMENTS COMPLETE","HOLD - REQUIRED ACKNOWLEDGMENT"))</x:f>
      </x:c>
      <x:c r="U25" s="122"/>
      <x:c r="V25" s="125"/>
    </x:row>
    <x:row r="26">
      <x:c r="A26" s="122"/>
      <x:c r="B26" s="123"/>
      <x:c r="C26" s="125"/>
      <x:c r="D26" s="152" t="str">
        <x:f>IF(A26="","",'Settings'!$B$6)</x:f>
      </x:c>
      <x:c r="E26" s="122"/>
      <x:c r="F26" s="156"/>
      <x:c r="G26" s="156"/>
      <x:c r="H26" s="156"/>
      <x:c r="I26" s="157"/>
      <x:c r="J26" s="155" t="str">
        <x:f>IF(A26="","",MAX(0,D26-F26-G26))</x:f>
      </x:c>
      <x:c r="K26" s="15" t="str">
        <x:f>IF(A26="","",IF(AND(E26="Approved",F26&gt;=D26),"WAIVED - CURRENT",IF(J26=0,"PAID - CURRENT",IF(G26&gt;0,"PARTIAL","PENDING"))))</x:f>
      </x:c>
      <x:c r="L26" s="15" t="str">
        <x:f>IF(A26="","",IF(OR(K26="PAID - CURRENT",K26="WAIVED - CURRENT"),"CURRENT","HOLD"))</x:f>
      </x:c>
      <x:c r="M26" s="122"/>
      <x:c r="N26" s="123"/>
      <x:c r="O26" s="123"/>
      <x:c r="P26" s="123"/>
      <x:c r="Q26" s="123"/>
      <x:c r="R26" s="123"/>
      <x:c r="S26" s="125"/>
      <x:c r="T26" s="15" t="str">
        <x:f>IF(A26="","",IF(AND(P26="Yes",Q26="Yes",R26="Yes"),"REQUIRED ACKNOWLEDGMENTS COMPLETE","HOLD - REQUIRED ACKNOWLEDGMENT"))</x:f>
      </x:c>
      <x:c r="U26" s="122"/>
      <x:c r="V26" s="125"/>
    </x:row>
    <x:row r="27">
      <x:c r="A27" s="122"/>
      <x:c r="B27" s="123"/>
      <x:c r="C27" s="125"/>
      <x:c r="D27" s="152" t="str">
        <x:f>IF(A27="","",'Settings'!$B$6)</x:f>
      </x:c>
      <x:c r="E27" s="122"/>
      <x:c r="F27" s="156"/>
      <x:c r="G27" s="156"/>
      <x:c r="H27" s="156"/>
      <x:c r="I27" s="157"/>
      <x:c r="J27" s="155" t="str">
        <x:f>IF(A27="","",MAX(0,D27-F27-G27))</x:f>
      </x:c>
      <x:c r="K27" s="15" t="str">
        <x:f>IF(A27="","",IF(AND(E27="Approved",F27&gt;=D27),"WAIVED - CURRENT",IF(J27=0,"PAID - CURRENT",IF(G27&gt;0,"PARTIAL","PENDING"))))</x:f>
      </x:c>
      <x:c r="L27" s="15" t="str">
        <x:f>IF(A27="","",IF(OR(K27="PAID - CURRENT",K27="WAIVED - CURRENT"),"CURRENT","HOLD"))</x:f>
      </x:c>
      <x:c r="M27" s="122"/>
      <x:c r="N27" s="123"/>
      <x:c r="O27" s="123"/>
      <x:c r="P27" s="123"/>
      <x:c r="Q27" s="123"/>
      <x:c r="R27" s="123"/>
      <x:c r="S27" s="125"/>
      <x:c r="T27" s="15" t="str">
        <x:f>IF(A27="","",IF(AND(P27="Yes",Q27="Yes",R27="Yes"),"REQUIRED ACKNOWLEDGMENTS COMPLETE","HOLD - REQUIRED ACKNOWLEDGMENT"))</x:f>
      </x:c>
      <x:c r="U27" s="122"/>
      <x:c r="V27" s="125"/>
    </x:row>
    <x:row r="28">
      <x:c r="A28" s="122"/>
      <x:c r="B28" s="123"/>
      <x:c r="C28" s="125"/>
      <x:c r="D28" s="152" t="str">
        <x:f>IF(A28="","",'Settings'!$B$6)</x:f>
      </x:c>
      <x:c r="E28" s="122"/>
      <x:c r="F28" s="156"/>
      <x:c r="G28" s="156"/>
      <x:c r="H28" s="156"/>
      <x:c r="I28" s="157"/>
      <x:c r="J28" s="155" t="str">
        <x:f>IF(A28="","",MAX(0,D28-F28-G28))</x:f>
      </x:c>
      <x:c r="K28" s="15" t="str">
        <x:f>IF(A28="","",IF(AND(E28="Approved",F28&gt;=D28),"WAIVED - CURRENT",IF(J28=0,"PAID - CURRENT",IF(G28&gt;0,"PARTIAL","PENDING"))))</x:f>
      </x:c>
      <x:c r="L28" s="15" t="str">
        <x:f>IF(A28="","",IF(OR(K28="PAID - CURRENT",K28="WAIVED - CURRENT"),"CURRENT","HOLD"))</x:f>
      </x:c>
      <x:c r="M28" s="122"/>
      <x:c r="N28" s="123"/>
      <x:c r="O28" s="123"/>
      <x:c r="P28" s="123"/>
      <x:c r="Q28" s="123"/>
      <x:c r="R28" s="123"/>
      <x:c r="S28" s="125"/>
      <x:c r="T28" s="15" t="str">
        <x:f>IF(A28="","",IF(AND(P28="Yes",Q28="Yes",R28="Yes"),"REQUIRED ACKNOWLEDGMENTS COMPLETE","HOLD - REQUIRED ACKNOWLEDGMENT"))</x:f>
      </x:c>
      <x:c r="U28" s="122"/>
      <x:c r="V28" s="125"/>
    </x:row>
    <x:row r="29">
      <x:c r="A29" s="122"/>
      <x:c r="B29" s="123"/>
      <x:c r="C29" s="125"/>
      <x:c r="D29" s="152" t="str">
        <x:f>IF(A29="","",'Settings'!$B$6)</x:f>
      </x:c>
      <x:c r="E29" s="122"/>
      <x:c r="F29" s="156"/>
      <x:c r="G29" s="156"/>
      <x:c r="H29" s="156"/>
      <x:c r="I29" s="157"/>
      <x:c r="J29" s="155" t="str">
        <x:f>IF(A29="","",MAX(0,D29-F29-G29))</x:f>
      </x:c>
      <x:c r="K29" s="15" t="str">
        <x:f>IF(A29="","",IF(AND(E29="Approved",F29&gt;=D29),"WAIVED - CURRENT",IF(J29=0,"PAID - CURRENT",IF(G29&gt;0,"PARTIAL","PENDING"))))</x:f>
      </x:c>
      <x:c r="L29" s="15" t="str">
        <x:f>IF(A29="","",IF(OR(K29="PAID - CURRENT",K29="WAIVED - CURRENT"),"CURRENT","HOLD"))</x:f>
      </x:c>
      <x:c r="M29" s="122"/>
      <x:c r="N29" s="123"/>
      <x:c r="O29" s="123"/>
      <x:c r="P29" s="123"/>
      <x:c r="Q29" s="123"/>
      <x:c r="R29" s="123"/>
      <x:c r="S29" s="125"/>
      <x:c r="T29" s="15" t="str">
        <x:f>IF(A29="","",IF(AND(P29="Yes",Q29="Yes",R29="Yes"),"REQUIRED ACKNOWLEDGMENTS COMPLETE","HOLD - REQUIRED ACKNOWLEDGMENT"))</x:f>
      </x:c>
      <x:c r="U29" s="122"/>
      <x:c r="V29" s="125"/>
    </x:row>
    <x:row r="30">
      <x:c r="A30" s="122"/>
      <x:c r="B30" s="123"/>
      <x:c r="C30" s="125"/>
      <x:c r="D30" s="152" t="str">
        <x:f>IF(A30="","",'Settings'!$B$6)</x:f>
      </x:c>
      <x:c r="E30" s="122"/>
      <x:c r="F30" s="156"/>
      <x:c r="G30" s="156"/>
      <x:c r="H30" s="156"/>
      <x:c r="I30" s="157"/>
      <x:c r="J30" s="155" t="str">
        <x:f>IF(A30="","",MAX(0,D30-F30-G30))</x:f>
      </x:c>
      <x:c r="K30" s="15" t="str">
        <x:f>IF(A30="","",IF(AND(E30="Approved",F30&gt;=D30),"WAIVED - CURRENT",IF(J30=0,"PAID - CURRENT",IF(G30&gt;0,"PARTIAL","PENDING"))))</x:f>
      </x:c>
      <x:c r="L30" s="15" t="str">
        <x:f>IF(A30="","",IF(OR(K30="PAID - CURRENT",K30="WAIVED - CURRENT"),"CURRENT","HOLD"))</x:f>
      </x:c>
      <x:c r="M30" s="122"/>
      <x:c r="N30" s="123"/>
      <x:c r="O30" s="123"/>
      <x:c r="P30" s="123"/>
      <x:c r="Q30" s="123"/>
      <x:c r="R30" s="123"/>
      <x:c r="S30" s="125"/>
      <x:c r="T30" s="15" t="str">
        <x:f>IF(A30="","",IF(AND(P30="Yes",Q30="Yes",R30="Yes"),"REQUIRED ACKNOWLEDGMENTS COMPLETE","HOLD - REQUIRED ACKNOWLEDGMENT"))</x:f>
      </x:c>
      <x:c r="U30" s="122"/>
      <x:c r="V30" s="125"/>
    </x:row>
    <x:row r="31">
      <x:c r="A31" s="122"/>
      <x:c r="B31" s="123"/>
      <x:c r="C31" s="125"/>
      <x:c r="D31" s="152" t="str">
        <x:f>IF(A31="","",'Settings'!$B$6)</x:f>
      </x:c>
      <x:c r="E31" s="122"/>
      <x:c r="F31" s="156"/>
      <x:c r="G31" s="156"/>
      <x:c r="H31" s="156"/>
      <x:c r="I31" s="157"/>
      <x:c r="J31" s="155" t="str">
        <x:f>IF(A31="","",MAX(0,D31-F31-G31))</x:f>
      </x:c>
      <x:c r="K31" s="15" t="str">
        <x:f>IF(A31="","",IF(AND(E31="Approved",F31&gt;=D31),"WAIVED - CURRENT",IF(J31=0,"PAID - CURRENT",IF(G31&gt;0,"PARTIAL","PENDING"))))</x:f>
      </x:c>
      <x:c r="L31" s="15" t="str">
        <x:f>IF(A31="","",IF(OR(K31="PAID - CURRENT",K31="WAIVED - CURRENT"),"CURRENT","HOLD"))</x:f>
      </x:c>
      <x:c r="M31" s="122"/>
      <x:c r="N31" s="123"/>
      <x:c r="O31" s="123"/>
      <x:c r="P31" s="123"/>
      <x:c r="Q31" s="123"/>
      <x:c r="R31" s="123"/>
      <x:c r="S31" s="125"/>
      <x:c r="T31" s="15" t="str">
        <x:f>IF(A31="","",IF(AND(P31="Yes",Q31="Yes",R31="Yes"),"REQUIRED ACKNOWLEDGMENTS COMPLETE","HOLD - REQUIRED ACKNOWLEDGMENT"))</x:f>
      </x:c>
      <x:c r="U31" s="122"/>
      <x:c r="V31" s="125"/>
    </x:row>
    <x:row r="32">
      <x:c r="A32" s="122"/>
      <x:c r="B32" s="123"/>
      <x:c r="C32" s="125"/>
      <x:c r="D32" s="152" t="str">
        <x:f>IF(A32="","",'Settings'!$B$6)</x:f>
      </x:c>
      <x:c r="E32" s="122"/>
      <x:c r="F32" s="156"/>
      <x:c r="G32" s="156"/>
      <x:c r="H32" s="156"/>
      <x:c r="I32" s="157"/>
      <x:c r="J32" s="155" t="str">
        <x:f>IF(A32="","",MAX(0,D32-F32-G32))</x:f>
      </x:c>
      <x:c r="K32" s="15" t="str">
        <x:f>IF(A32="","",IF(AND(E32="Approved",F32&gt;=D32),"WAIVED - CURRENT",IF(J32=0,"PAID - CURRENT",IF(G32&gt;0,"PARTIAL","PENDING"))))</x:f>
      </x:c>
      <x:c r="L32" s="15" t="str">
        <x:f>IF(A32="","",IF(OR(K32="PAID - CURRENT",K32="WAIVED - CURRENT"),"CURRENT","HOLD"))</x:f>
      </x:c>
      <x:c r="M32" s="122"/>
      <x:c r="N32" s="123"/>
      <x:c r="O32" s="123"/>
      <x:c r="P32" s="123"/>
      <x:c r="Q32" s="123"/>
      <x:c r="R32" s="123"/>
      <x:c r="S32" s="125"/>
      <x:c r="T32" s="15" t="str">
        <x:f>IF(A32="","",IF(AND(P32="Yes",Q32="Yes",R32="Yes"),"REQUIRED ACKNOWLEDGMENTS COMPLETE","HOLD - REQUIRED ACKNOWLEDGMENT"))</x:f>
      </x:c>
      <x:c r="U32" s="122"/>
      <x:c r="V32" s="125"/>
    </x:row>
    <x:row r="33">
      <x:c r="A33" s="122"/>
      <x:c r="B33" s="123"/>
      <x:c r="C33" s="125"/>
      <x:c r="D33" s="152" t="str">
        <x:f>IF(A33="","",'Settings'!$B$6)</x:f>
      </x:c>
      <x:c r="E33" s="122"/>
      <x:c r="F33" s="156"/>
      <x:c r="G33" s="156"/>
      <x:c r="H33" s="156"/>
      <x:c r="I33" s="157"/>
      <x:c r="J33" s="155" t="str">
        <x:f>IF(A33="","",MAX(0,D33-F33-G33))</x:f>
      </x:c>
      <x:c r="K33" s="15" t="str">
        <x:f>IF(A33="","",IF(AND(E33="Approved",F33&gt;=D33),"WAIVED - CURRENT",IF(J33=0,"PAID - CURRENT",IF(G33&gt;0,"PARTIAL","PENDING"))))</x:f>
      </x:c>
      <x:c r="L33" s="15" t="str">
        <x:f>IF(A33="","",IF(OR(K33="PAID - CURRENT",K33="WAIVED - CURRENT"),"CURRENT","HOLD"))</x:f>
      </x:c>
      <x:c r="M33" s="122"/>
      <x:c r="N33" s="123"/>
      <x:c r="O33" s="123"/>
      <x:c r="P33" s="123"/>
      <x:c r="Q33" s="123"/>
      <x:c r="R33" s="123"/>
      <x:c r="S33" s="125"/>
      <x:c r="T33" s="15" t="str">
        <x:f>IF(A33="","",IF(AND(P33="Yes",Q33="Yes",R33="Yes"),"REQUIRED ACKNOWLEDGMENTS COMPLETE","HOLD - REQUIRED ACKNOWLEDGMENT"))</x:f>
      </x:c>
      <x:c r="U33" s="122"/>
      <x:c r="V33" s="125"/>
    </x:row>
    <x:row r="34">
      <x:c r="A34" s="122"/>
      <x:c r="B34" s="123"/>
      <x:c r="C34" s="125"/>
      <x:c r="D34" s="152" t="str">
        <x:f>IF(A34="","",'Settings'!$B$6)</x:f>
      </x:c>
      <x:c r="E34" s="122"/>
      <x:c r="F34" s="156"/>
      <x:c r="G34" s="156"/>
      <x:c r="H34" s="156"/>
      <x:c r="I34" s="157"/>
      <x:c r="J34" s="155" t="str">
        <x:f>IF(A34="","",MAX(0,D34-F34-G34))</x:f>
      </x:c>
      <x:c r="K34" s="15" t="str">
        <x:f>IF(A34="","",IF(AND(E34="Approved",F34&gt;=D34),"WAIVED - CURRENT",IF(J34=0,"PAID - CURRENT",IF(G34&gt;0,"PARTIAL","PENDING"))))</x:f>
      </x:c>
      <x:c r="L34" s="15" t="str">
        <x:f>IF(A34="","",IF(OR(K34="PAID - CURRENT",K34="WAIVED - CURRENT"),"CURRENT","HOLD"))</x:f>
      </x:c>
      <x:c r="M34" s="122"/>
      <x:c r="N34" s="123"/>
      <x:c r="O34" s="123"/>
      <x:c r="P34" s="123"/>
      <x:c r="Q34" s="123"/>
      <x:c r="R34" s="123"/>
      <x:c r="S34" s="125"/>
      <x:c r="T34" s="15" t="str">
        <x:f>IF(A34="","",IF(AND(P34="Yes",Q34="Yes",R34="Yes"),"REQUIRED ACKNOWLEDGMENTS COMPLETE","HOLD - REQUIRED ACKNOWLEDGMENT"))</x:f>
      </x:c>
      <x:c r="U34" s="122"/>
      <x:c r="V34" s="125"/>
    </x:row>
    <x:row r="35">
      <x:c r="A35" s="122"/>
      <x:c r="B35" s="123"/>
      <x:c r="C35" s="125"/>
      <x:c r="D35" s="152" t="str">
        <x:f>IF(A35="","",'Settings'!$B$6)</x:f>
      </x:c>
      <x:c r="E35" s="122"/>
      <x:c r="F35" s="156"/>
      <x:c r="G35" s="156"/>
      <x:c r="H35" s="156"/>
      <x:c r="I35" s="157"/>
      <x:c r="J35" s="155" t="str">
        <x:f>IF(A35="","",MAX(0,D35-F35-G35))</x:f>
      </x:c>
      <x:c r="K35" s="15" t="str">
        <x:f>IF(A35="","",IF(AND(E35="Approved",F35&gt;=D35),"WAIVED - CURRENT",IF(J35=0,"PAID - CURRENT",IF(G35&gt;0,"PARTIAL","PENDING"))))</x:f>
      </x:c>
      <x:c r="L35" s="15" t="str">
        <x:f>IF(A35="","",IF(OR(K35="PAID - CURRENT",K35="WAIVED - CURRENT"),"CURRENT","HOLD"))</x:f>
      </x:c>
      <x:c r="M35" s="122"/>
      <x:c r="N35" s="123"/>
      <x:c r="O35" s="123"/>
      <x:c r="P35" s="123"/>
      <x:c r="Q35" s="123"/>
      <x:c r="R35" s="123"/>
      <x:c r="S35" s="125"/>
      <x:c r="T35" s="15" t="str">
        <x:f>IF(A35="","",IF(AND(P35="Yes",Q35="Yes",R35="Yes"),"REQUIRED ACKNOWLEDGMENTS COMPLETE","HOLD - REQUIRED ACKNOWLEDGMENT"))</x:f>
      </x:c>
      <x:c r="U35" s="122"/>
      <x:c r="V35" s="125"/>
    </x:row>
    <x:row r="36">
      <x:c r="A36" s="122"/>
      <x:c r="B36" s="123"/>
      <x:c r="C36" s="125"/>
      <x:c r="D36" s="152" t="str">
        <x:f>IF(A36="","",'Settings'!$B$6)</x:f>
      </x:c>
      <x:c r="E36" s="122"/>
      <x:c r="F36" s="156"/>
      <x:c r="G36" s="156"/>
      <x:c r="H36" s="156"/>
      <x:c r="I36" s="157"/>
      <x:c r="J36" s="155" t="str">
        <x:f>IF(A36="","",MAX(0,D36-F36-G36))</x:f>
      </x:c>
      <x:c r="K36" s="15" t="str">
        <x:f>IF(A36="","",IF(AND(E36="Approved",F36&gt;=D36),"WAIVED - CURRENT",IF(J36=0,"PAID - CURRENT",IF(G36&gt;0,"PARTIAL","PENDING"))))</x:f>
      </x:c>
      <x:c r="L36" s="15" t="str">
        <x:f>IF(A36="","",IF(OR(K36="PAID - CURRENT",K36="WAIVED - CURRENT"),"CURRENT","HOLD"))</x:f>
      </x:c>
      <x:c r="M36" s="122"/>
      <x:c r="N36" s="123"/>
      <x:c r="O36" s="123"/>
      <x:c r="P36" s="123"/>
      <x:c r="Q36" s="123"/>
      <x:c r="R36" s="123"/>
      <x:c r="S36" s="125"/>
      <x:c r="T36" s="15" t="str">
        <x:f>IF(A36="","",IF(AND(P36="Yes",Q36="Yes",R36="Yes"),"REQUIRED ACKNOWLEDGMENTS COMPLETE","HOLD - REQUIRED ACKNOWLEDGMENT"))</x:f>
      </x:c>
      <x:c r="U36" s="122"/>
      <x:c r="V36" s="125"/>
    </x:row>
    <x:row r="37">
      <x:c r="A37" s="122"/>
      <x:c r="B37" s="123"/>
      <x:c r="C37" s="125"/>
      <x:c r="D37" s="152" t="str">
        <x:f>IF(A37="","",'Settings'!$B$6)</x:f>
      </x:c>
      <x:c r="E37" s="122"/>
      <x:c r="F37" s="156"/>
      <x:c r="G37" s="156"/>
      <x:c r="H37" s="156"/>
      <x:c r="I37" s="157"/>
      <x:c r="J37" s="155" t="str">
        <x:f>IF(A37="","",MAX(0,D37-F37-G37))</x:f>
      </x:c>
      <x:c r="K37" s="15" t="str">
        <x:f>IF(A37="","",IF(AND(E37="Approved",F37&gt;=D37),"WAIVED - CURRENT",IF(J37=0,"PAID - CURRENT",IF(G37&gt;0,"PARTIAL","PENDING"))))</x:f>
      </x:c>
      <x:c r="L37" s="15" t="str">
        <x:f>IF(A37="","",IF(OR(K37="PAID - CURRENT",K37="WAIVED - CURRENT"),"CURRENT","HOLD"))</x:f>
      </x:c>
      <x:c r="M37" s="122"/>
      <x:c r="N37" s="123"/>
      <x:c r="O37" s="123"/>
      <x:c r="P37" s="123"/>
      <x:c r="Q37" s="123"/>
      <x:c r="R37" s="123"/>
      <x:c r="S37" s="125"/>
      <x:c r="T37" s="15" t="str">
        <x:f>IF(A37="","",IF(AND(P37="Yes",Q37="Yes",R37="Yes"),"REQUIRED ACKNOWLEDGMENTS COMPLETE","HOLD - REQUIRED ACKNOWLEDGMENT"))</x:f>
      </x:c>
      <x:c r="U37" s="122"/>
      <x:c r="V37" s="125"/>
    </x:row>
    <x:row r="38">
      <x:c r="A38" s="122"/>
      <x:c r="B38" s="123"/>
      <x:c r="C38" s="125"/>
      <x:c r="D38" s="152" t="str">
        <x:f>IF(A38="","",'Settings'!$B$6)</x:f>
      </x:c>
      <x:c r="E38" s="122"/>
      <x:c r="F38" s="156"/>
      <x:c r="G38" s="156"/>
      <x:c r="H38" s="156"/>
      <x:c r="I38" s="157"/>
      <x:c r="J38" s="155" t="str">
        <x:f>IF(A38="","",MAX(0,D38-F38-G38))</x:f>
      </x:c>
      <x:c r="K38" s="15" t="str">
        <x:f>IF(A38="","",IF(AND(E38="Approved",F38&gt;=D38),"WAIVED - CURRENT",IF(J38=0,"PAID - CURRENT",IF(G38&gt;0,"PARTIAL","PENDING"))))</x:f>
      </x:c>
      <x:c r="L38" s="15" t="str">
        <x:f>IF(A38="","",IF(OR(K38="PAID - CURRENT",K38="WAIVED - CURRENT"),"CURRENT","HOLD"))</x:f>
      </x:c>
      <x:c r="M38" s="122"/>
      <x:c r="N38" s="123"/>
      <x:c r="O38" s="123"/>
      <x:c r="P38" s="123"/>
      <x:c r="Q38" s="123"/>
      <x:c r="R38" s="123"/>
      <x:c r="S38" s="125"/>
      <x:c r="T38" s="15" t="str">
        <x:f>IF(A38="","",IF(AND(P38="Yes",Q38="Yes",R38="Yes"),"REQUIRED ACKNOWLEDGMENTS COMPLETE","HOLD - REQUIRED ACKNOWLEDGMENT"))</x:f>
      </x:c>
      <x:c r="U38" s="122"/>
      <x:c r="V38" s="125"/>
    </x:row>
    <x:row r="39">
      <x:c r="A39" s="122"/>
      <x:c r="B39" s="123"/>
      <x:c r="C39" s="125"/>
      <x:c r="D39" s="152" t="str">
        <x:f>IF(A39="","",'Settings'!$B$6)</x:f>
      </x:c>
      <x:c r="E39" s="122"/>
      <x:c r="F39" s="156"/>
      <x:c r="G39" s="156"/>
      <x:c r="H39" s="156"/>
      <x:c r="I39" s="157"/>
      <x:c r="J39" s="155" t="str">
        <x:f>IF(A39="","",MAX(0,D39-F39-G39))</x:f>
      </x:c>
      <x:c r="K39" s="15" t="str">
        <x:f>IF(A39="","",IF(AND(E39="Approved",F39&gt;=D39),"WAIVED - CURRENT",IF(J39=0,"PAID - CURRENT",IF(G39&gt;0,"PARTIAL","PENDING"))))</x:f>
      </x:c>
      <x:c r="L39" s="15" t="str">
        <x:f>IF(A39="","",IF(OR(K39="PAID - CURRENT",K39="WAIVED - CURRENT"),"CURRENT","HOLD"))</x:f>
      </x:c>
      <x:c r="M39" s="122"/>
      <x:c r="N39" s="123"/>
      <x:c r="O39" s="123"/>
      <x:c r="P39" s="123"/>
      <x:c r="Q39" s="123"/>
      <x:c r="R39" s="123"/>
      <x:c r="S39" s="125"/>
      <x:c r="T39" s="15" t="str">
        <x:f>IF(A39="","",IF(AND(P39="Yes",Q39="Yes",R39="Yes"),"REQUIRED ACKNOWLEDGMENTS COMPLETE","HOLD - REQUIRED ACKNOWLEDGMENT"))</x:f>
      </x:c>
      <x:c r="U39" s="122"/>
      <x:c r="V39" s="125"/>
    </x:row>
    <x:row r="40">
      <x:c r="A40" s="122"/>
      <x:c r="B40" s="123"/>
      <x:c r="C40" s="125"/>
      <x:c r="D40" s="152" t="str">
        <x:f>IF(A40="","",'Settings'!$B$6)</x:f>
      </x:c>
      <x:c r="E40" s="122"/>
      <x:c r="F40" s="156"/>
      <x:c r="G40" s="156"/>
      <x:c r="H40" s="156"/>
      <x:c r="I40" s="157"/>
      <x:c r="J40" s="155" t="str">
        <x:f>IF(A40="","",MAX(0,D40-F40-G40))</x:f>
      </x:c>
      <x:c r="K40" s="15" t="str">
        <x:f>IF(A40="","",IF(AND(E40="Approved",F40&gt;=D40),"WAIVED - CURRENT",IF(J40=0,"PAID - CURRENT",IF(G40&gt;0,"PARTIAL","PENDING"))))</x:f>
      </x:c>
      <x:c r="L40" s="15" t="str">
        <x:f>IF(A40="","",IF(OR(K40="PAID - CURRENT",K40="WAIVED - CURRENT"),"CURRENT","HOLD"))</x:f>
      </x:c>
      <x:c r="M40" s="122"/>
      <x:c r="N40" s="123"/>
      <x:c r="O40" s="123"/>
      <x:c r="P40" s="123"/>
      <x:c r="Q40" s="123"/>
      <x:c r="R40" s="123"/>
      <x:c r="S40" s="125"/>
      <x:c r="T40" s="15" t="str">
        <x:f>IF(A40="","",IF(AND(P40="Yes",Q40="Yes",R40="Yes"),"REQUIRED ACKNOWLEDGMENTS COMPLETE","HOLD - REQUIRED ACKNOWLEDGMENT"))</x:f>
      </x:c>
      <x:c r="U40" s="122"/>
      <x:c r="V40" s="125"/>
    </x:row>
    <x:row r="41">
      <x:c r="A41" s="122"/>
      <x:c r="B41" s="123"/>
      <x:c r="C41" s="125"/>
      <x:c r="D41" s="152" t="str">
        <x:f>IF(A41="","",'Settings'!$B$6)</x:f>
      </x:c>
      <x:c r="E41" s="122"/>
      <x:c r="F41" s="156"/>
      <x:c r="G41" s="156"/>
      <x:c r="H41" s="156"/>
      <x:c r="I41" s="157"/>
      <x:c r="J41" s="155" t="str">
        <x:f>IF(A41="","",MAX(0,D41-F41-G41))</x:f>
      </x:c>
      <x:c r="K41" s="15" t="str">
        <x:f>IF(A41="","",IF(AND(E41="Approved",F41&gt;=D41),"WAIVED - CURRENT",IF(J41=0,"PAID - CURRENT",IF(G41&gt;0,"PARTIAL","PENDING"))))</x:f>
      </x:c>
      <x:c r="L41" s="15" t="str">
        <x:f>IF(A41="","",IF(OR(K41="PAID - CURRENT",K41="WAIVED - CURRENT"),"CURRENT","HOLD"))</x:f>
      </x:c>
      <x:c r="M41" s="122"/>
      <x:c r="N41" s="123"/>
      <x:c r="O41" s="123"/>
      <x:c r="P41" s="123"/>
      <x:c r="Q41" s="123"/>
      <x:c r="R41" s="123"/>
      <x:c r="S41" s="125"/>
      <x:c r="T41" s="15" t="str">
        <x:f>IF(A41="","",IF(AND(P41="Yes",Q41="Yes",R41="Yes"),"REQUIRED ACKNOWLEDGMENTS COMPLETE","HOLD - REQUIRED ACKNOWLEDGMENT"))</x:f>
      </x:c>
      <x:c r="U41" s="122"/>
      <x:c r="V41" s="125"/>
    </x:row>
    <x:row r="42">
      <x:c r="A42" s="122"/>
      <x:c r="B42" s="123"/>
      <x:c r="C42" s="125"/>
      <x:c r="D42" s="152" t="str">
        <x:f>IF(A42="","",'Settings'!$B$6)</x:f>
      </x:c>
      <x:c r="E42" s="122"/>
      <x:c r="F42" s="156"/>
      <x:c r="G42" s="156"/>
      <x:c r="H42" s="156"/>
      <x:c r="I42" s="157"/>
      <x:c r="J42" s="155" t="str">
        <x:f>IF(A42="","",MAX(0,D42-F42-G42))</x:f>
      </x:c>
      <x:c r="K42" s="15" t="str">
        <x:f>IF(A42="","",IF(AND(E42="Approved",F42&gt;=D42),"WAIVED - CURRENT",IF(J42=0,"PAID - CURRENT",IF(G42&gt;0,"PARTIAL","PENDING"))))</x:f>
      </x:c>
      <x:c r="L42" s="15" t="str">
        <x:f>IF(A42="","",IF(OR(K42="PAID - CURRENT",K42="WAIVED - CURRENT"),"CURRENT","HOLD"))</x:f>
      </x:c>
      <x:c r="M42" s="122"/>
      <x:c r="N42" s="123"/>
      <x:c r="O42" s="123"/>
      <x:c r="P42" s="123"/>
      <x:c r="Q42" s="123"/>
      <x:c r="R42" s="123"/>
      <x:c r="S42" s="125"/>
      <x:c r="T42" s="15" t="str">
        <x:f>IF(A42="","",IF(AND(P42="Yes",Q42="Yes",R42="Yes"),"REQUIRED ACKNOWLEDGMENTS COMPLETE","HOLD - REQUIRED ACKNOWLEDGMENT"))</x:f>
      </x:c>
      <x:c r="U42" s="122"/>
      <x:c r="V42" s="125"/>
    </x:row>
    <x:row r="43">
      <x:c r="A43" s="122"/>
      <x:c r="B43" s="123"/>
      <x:c r="C43" s="125"/>
      <x:c r="D43" s="152" t="str">
        <x:f>IF(A43="","",'Settings'!$B$6)</x:f>
      </x:c>
      <x:c r="E43" s="122"/>
      <x:c r="F43" s="156"/>
      <x:c r="G43" s="156"/>
      <x:c r="H43" s="156"/>
      <x:c r="I43" s="157"/>
      <x:c r="J43" s="155" t="str">
        <x:f>IF(A43="","",MAX(0,D43-F43-G43))</x:f>
      </x:c>
      <x:c r="K43" s="15" t="str">
        <x:f>IF(A43="","",IF(AND(E43="Approved",F43&gt;=D43),"WAIVED - CURRENT",IF(J43=0,"PAID - CURRENT",IF(G43&gt;0,"PARTIAL","PENDING"))))</x:f>
      </x:c>
      <x:c r="L43" s="15" t="str">
        <x:f>IF(A43="","",IF(OR(K43="PAID - CURRENT",K43="WAIVED - CURRENT"),"CURRENT","HOLD"))</x:f>
      </x:c>
      <x:c r="M43" s="122"/>
      <x:c r="N43" s="123"/>
      <x:c r="O43" s="123"/>
      <x:c r="P43" s="123"/>
      <x:c r="Q43" s="123"/>
      <x:c r="R43" s="123"/>
      <x:c r="S43" s="125"/>
      <x:c r="T43" s="15" t="str">
        <x:f>IF(A43="","",IF(AND(P43="Yes",Q43="Yes",R43="Yes"),"REQUIRED ACKNOWLEDGMENTS COMPLETE","HOLD - REQUIRED ACKNOWLEDGMENT"))</x:f>
      </x:c>
      <x:c r="U43" s="122"/>
      <x:c r="V43" s="125"/>
    </x:row>
    <x:row r="44">
      <x:c r="A44" s="122"/>
      <x:c r="B44" s="123"/>
      <x:c r="C44" s="125"/>
      <x:c r="D44" s="152" t="str">
        <x:f>IF(A44="","",'Settings'!$B$6)</x:f>
      </x:c>
      <x:c r="E44" s="122"/>
      <x:c r="F44" s="156"/>
      <x:c r="G44" s="156"/>
      <x:c r="H44" s="156"/>
      <x:c r="I44" s="157"/>
      <x:c r="J44" s="155" t="str">
        <x:f>IF(A44="","",MAX(0,D44-F44-G44))</x:f>
      </x:c>
      <x:c r="K44" s="15" t="str">
        <x:f>IF(A44="","",IF(AND(E44="Approved",F44&gt;=D44),"WAIVED - CURRENT",IF(J44=0,"PAID - CURRENT",IF(G44&gt;0,"PARTIAL","PENDING"))))</x:f>
      </x:c>
      <x:c r="L44" s="15" t="str">
        <x:f>IF(A44="","",IF(OR(K44="PAID - CURRENT",K44="WAIVED - CURRENT"),"CURRENT","HOLD"))</x:f>
      </x:c>
      <x:c r="M44" s="122"/>
      <x:c r="N44" s="123"/>
      <x:c r="O44" s="123"/>
      <x:c r="P44" s="123"/>
      <x:c r="Q44" s="123"/>
      <x:c r="R44" s="123"/>
      <x:c r="S44" s="125"/>
      <x:c r="T44" s="15" t="str">
        <x:f>IF(A44="","",IF(AND(P44="Yes",Q44="Yes",R44="Yes"),"REQUIRED ACKNOWLEDGMENTS COMPLETE","HOLD - REQUIRED ACKNOWLEDGMENT"))</x:f>
      </x:c>
      <x:c r="U44" s="122"/>
      <x:c r="V44" s="125"/>
    </x:row>
    <x:row r="45">
      <x:c r="A45" s="122"/>
      <x:c r="B45" s="123"/>
      <x:c r="C45" s="125"/>
      <x:c r="D45" s="152" t="str">
        <x:f>IF(A45="","",'Settings'!$B$6)</x:f>
      </x:c>
      <x:c r="E45" s="122"/>
      <x:c r="F45" s="156"/>
      <x:c r="G45" s="156"/>
      <x:c r="H45" s="156"/>
      <x:c r="I45" s="157"/>
      <x:c r="J45" s="155" t="str">
        <x:f>IF(A45="","",MAX(0,D45-F45-G45))</x:f>
      </x:c>
      <x:c r="K45" s="15" t="str">
        <x:f>IF(A45="","",IF(AND(E45="Approved",F45&gt;=D45),"WAIVED - CURRENT",IF(J45=0,"PAID - CURRENT",IF(G45&gt;0,"PARTIAL","PENDING"))))</x:f>
      </x:c>
      <x:c r="L45" s="15" t="str">
        <x:f>IF(A45="","",IF(OR(K45="PAID - CURRENT",K45="WAIVED - CURRENT"),"CURRENT","HOLD"))</x:f>
      </x:c>
      <x:c r="M45" s="122"/>
      <x:c r="N45" s="123"/>
      <x:c r="O45" s="123"/>
      <x:c r="P45" s="123"/>
      <x:c r="Q45" s="123"/>
      <x:c r="R45" s="123"/>
      <x:c r="S45" s="125"/>
      <x:c r="T45" s="15" t="str">
        <x:f>IF(A45="","",IF(AND(P45="Yes",Q45="Yes",R45="Yes"),"REQUIRED ACKNOWLEDGMENTS COMPLETE","HOLD - REQUIRED ACKNOWLEDGMENT"))</x:f>
      </x:c>
      <x:c r="U45" s="122"/>
      <x:c r="V45" s="125"/>
    </x:row>
    <x:row r="46">
      <x:c r="A46" s="122"/>
      <x:c r="B46" s="123"/>
      <x:c r="C46" s="125"/>
      <x:c r="D46" s="152" t="str">
        <x:f>IF(A46="","",'Settings'!$B$6)</x:f>
      </x:c>
      <x:c r="E46" s="122"/>
      <x:c r="F46" s="156"/>
      <x:c r="G46" s="156"/>
      <x:c r="H46" s="156"/>
      <x:c r="I46" s="157"/>
      <x:c r="J46" s="155" t="str">
        <x:f>IF(A46="","",MAX(0,D46-F46-G46))</x:f>
      </x:c>
      <x:c r="K46" s="15" t="str">
        <x:f>IF(A46="","",IF(AND(E46="Approved",F46&gt;=D46),"WAIVED - CURRENT",IF(J46=0,"PAID - CURRENT",IF(G46&gt;0,"PARTIAL","PENDING"))))</x:f>
      </x:c>
      <x:c r="L46" s="15" t="str">
        <x:f>IF(A46="","",IF(OR(K46="PAID - CURRENT",K46="WAIVED - CURRENT"),"CURRENT","HOLD"))</x:f>
      </x:c>
      <x:c r="M46" s="122"/>
      <x:c r="N46" s="123"/>
      <x:c r="O46" s="123"/>
      <x:c r="P46" s="123"/>
      <x:c r="Q46" s="123"/>
      <x:c r="R46" s="123"/>
      <x:c r="S46" s="125"/>
      <x:c r="T46" s="15" t="str">
        <x:f>IF(A46="","",IF(AND(P46="Yes",Q46="Yes",R46="Yes"),"REQUIRED ACKNOWLEDGMENTS COMPLETE","HOLD - REQUIRED ACKNOWLEDGMENT"))</x:f>
      </x:c>
      <x:c r="U46" s="122"/>
      <x:c r="V46" s="125"/>
    </x:row>
    <x:row r="47">
      <x:c r="A47" s="122"/>
      <x:c r="B47" s="123"/>
      <x:c r="C47" s="125"/>
      <x:c r="D47" s="152" t="str">
        <x:f>IF(A47="","",'Settings'!$B$6)</x:f>
      </x:c>
      <x:c r="E47" s="122"/>
      <x:c r="F47" s="156"/>
      <x:c r="G47" s="156"/>
      <x:c r="H47" s="156"/>
      <x:c r="I47" s="157"/>
      <x:c r="J47" s="155" t="str">
        <x:f>IF(A47="","",MAX(0,D47-F47-G47))</x:f>
      </x:c>
      <x:c r="K47" s="15" t="str">
        <x:f>IF(A47="","",IF(AND(E47="Approved",F47&gt;=D47),"WAIVED - CURRENT",IF(J47=0,"PAID - CURRENT",IF(G47&gt;0,"PARTIAL","PENDING"))))</x:f>
      </x:c>
      <x:c r="L47" s="15" t="str">
        <x:f>IF(A47="","",IF(OR(K47="PAID - CURRENT",K47="WAIVED - CURRENT"),"CURRENT","HOLD"))</x:f>
      </x:c>
      <x:c r="M47" s="122"/>
      <x:c r="N47" s="123"/>
      <x:c r="O47" s="123"/>
      <x:c r="P47" s="123"/>
      <x:c r="Q47" s="123"/>
      <x:c r="R47" s="123"/>
      <x:c r="S47" s="125"/>
      <x:c r="T47" s="15" t="str">
        <x:f>IF(A47="","",IF(AND(P47="Yes",Q47="Yes",R47="Yes"),"REQUIRED ACKNOWLEDGMENTS COMPLETE","HOLD - REQUIRED ACKNOWLEDGMENT"))</x:f>
      </x:c>
      <x:c r="U47" s="122"/>
      <x:c r="V47" s="125"/>
    </x:row>
    <x:row r="48">
      <x:c r="A48" s="122"/>
      <x:c r="B48" s="123"/>
      <x:c r="C48" s="125"/>
      <x:c r="D48" s="152" t="str">
        <x:f>IF(A48="","",'Settings'!$B$6)</x:f>
      </x:c>
      <x:c r="E48" s="122"/>
      <x:c r="F48" s="156"/>
      <x:c r="G48" s="156"/>
      <x:c r="H48" s="156"/>
      <x:c r="I48" s="157"/>
      <x:c r="J48" s="155" t="str">
        <x:f>IF(A48="","",MAX(0,D48-F48-G48))</x:f>
      </x:c>
      <x:c r="K48" s="15" t="str">
        <x:f>IF(A48="","",IF(AND(E48="Approved",F48&gt;=D48),"WAIVED - CURRENT",IF(J48=0,"PAID - CURRENT",IF(G48&gt;0,"PARTIAL","PENDING"))))</x:f>
      </x:c>
      <x:c r="L48" s="15" t="str">
        <x:f>IF(A48="","",IF(OR(K48="PAID - CURRENT",K48="WAIVED - CURRENT"),"CURRENT","HOLD"))</x:f>
      </x:c>
      <x:c r="M48" s="122"/>
      <x:c r="N48" s="123"/>
      <x:c r="O48" s="123"/>
      <x:c r="P48" s="123"/>
      <x:c r="Q48" s="123"/>
      <x:c r="R48" s="123"/>
      <x:c r="S48" s="125"/>
      <x:c r="T48" s="15" t="str">
        <x:f>IF(A48="","",IF(AND(P48="Yes",Q48="Yes",R48="Yes"),"REQUIRED ACKNOWLEDGMENTS COMPLETE","HOLD - REQUIRED ACKNOWLEDGMENT"))</x:f>
      </x:c>
      <x:c r="U48" s="122"/>
      <x:c r="V48" s="125"/>
    </x:row>
    <x:row r="49">
      <x:c r="A49" s="122"/>
      <x:c r="B49" s="123"/>
      <x:c r="C49" s="125"/>
      <x:c r="D49" s="152" t="str">
        <x:f>IF(A49="","",'Settings'!$B$6)</x:f>
      </x:c>
      <x:c r="E49" s="122"/>
      <x:c r="F49" s="156"/>
      <x:c r="G49" s="156"/>
      <x:c r="H49" s="156"/>
      <x:c r="I49" s="157"/>
      <x:c r="J49" s="155" t="str">
        <x:f>IF(A49="","",MAX(0,D49-F49-G49))</x:f>
      </x:c>
      <x:c r="K49" s="15" t="str">
        <x:f>IF(A49="","",IF(AND(E49="Approved",F49&gt;=D49),"WAIVED - CURRENT",IF(J49=0,"PAID - CURRENT",IF(G49&gt;0,"PARTIAL","PENDING"))))</x:f>
      </x:c>
      <x:c r="L49" s="15" t="str">
        <x:f>IF(A49="","",IF(OR(K49="PAID - CURRENT",K49="WAIVED - CURRENT"),"CURRENT","HOLD"))</x:f>
      </x:c>
      <x:c r="M49" s="122"/>
      <x:c r="N49" s="123"/>
      <x:c r="O49" s="123"/>
      <x:c r="P49" s="123"/>
      <x:c r="Q49" s="123"/>
      <x:c r="R49" s="123"/>
      <x:c r="S49" s="125"/>
      <x:c r="T49" s="15" t="str">
        <x:f>IF(A49="","",IF(AND(P49="Yes",Q49="Yes",R49="Yes"),"REQUIRED ACKNOWLEDGMENTS COMPLETE","HOLD - REQUIRED ACKNOWLEDGMENT"))</x:f>
      </x:c>
      <x:c r="U49" s="122"/>
      <x:c r="V49" s="125"/>
    </x:row>
    <x:row r="50">
      <x:c r="A50" s="122"/>
      <x:c r="B50" s="123"/>
      <x:c r="C50" s="125"/>
      <x:c r="D50" s="152" t="str">
        <x:f>IF(A50="","",'Settings'!$B$6)</x:f>
      </x:c>
      <x:c r="E50" s="122"/>
      <x:c r="F50" s="156"/>
      <x:c r="G50" s="156"/>
      <x:c r="H50" s="156"/>
      <x:c r="I50" s="157"/>
      <x:c r="J50" s="155" t="str">
        <x:f>IF(A50="","",MAX(0,D50-F50-G50))</x:f>
      </x:c>
      <x:c r="K50" s="15" t="str">
        <x:f>IF(A50="","",IF(AND(E50="Approved",F50&gt;=D50),"WAIVED - CURRENT",IF(J50=0,"PAID - CURRENT",IF(G50&gt;0,"PARTIAL","PENDING"))))</x:f>
      </x:c>
      <x:c r="L50" s="15" t="str">
        <x:f>IF(A50="","",IF(OR(K50="PAID - CURRENT",K50="WAIVED - CURRENT"),"CURRENT","HOLD"))</x:f>
      </x:c>
      <x:c r="M50" s="122"/>
      <x:c r="N50" s="123"/>
      <x:c r="O50" s="123"/>
      <x:c r="P50" s="123"/>
      <x:c r="Q50" s="123"/>
      <x:c r="R50" s="123"/>
      <x:c r="S50" s="125"/>
      <x:c r="T50" s="15" t="str">
        <x:f>IF(A50="","",IF(AND(P50="Yes",Q50="Yes",R50="Yes"),"REQUIRED ACKNOWLEDGMENTS COMPLETE","HOLD - REQUIRED ACKNOWLEDGMENT"))</x:f>
      </x:c>
      <x:c r="U50" s="122"/>
      <x:c r="V50" s="125"/>
    </x:row>
    <x:row r="51">
      <x:c r="A51" s="122"/>
      <x:c r="B51" s="123"/>
      <x:c r="C51" s="125"/>
      <x:c r="D51" s="152" t="str">
        <x:f>IF(A51="","",'Settings'!$B$6)</x:f>
      </x:c>
      <x:c r="E51" s="122"/>
      <x:c r="F51" s="156"/>
      <x:c r="G51" s="156"/>
      <x:c r="H51" s="156"/>
      <x:c r="I51" s="157"/>
      <x:c r="J51" s="155" t="str">
        <x:f>IF(A51="","",MAX(0,D51-F51-G51))</x:f>
      </x:c>
      <x:c r="K51" s="15" t="str">
        <x:f>IF(A51="","",IF(AND(E51="Approved",F51&gt;=D51),"WAIVED - CURRENT",IF(J51=0,"PAID - CURRENT",IF(G51&gt;0,"PARTIAL","PENDING"))))</x:f>
      </x:c>
      <x:c r="L51" s="15" t="str">
        <x:f>IF(A51="","",IF(OR(K51="PAID - CURRENT",K51="WAIVED - CURRENT"),"CURRENT","HOLD"))</x:f>
      </x:c>
      <x:c r="M51" s="122"/>
      <x:c r="N51" s="123"/>
      <x:c r="O51" s="123"/>
      <x:c r="P51" s="123"/>
      <x:c r="Q51" s="123"/>
      <x:c r="R51" s="123"/>
      <x:c r="S51" s="125"/>
      <x:c r="T51" s="15" t="str">
        <x:f>IF(A51="","",IF(AND(P51="Yes",Q51="Yes",R51="Yes"),"REQUIRED ACKNOWLEDGMENTS COMPLETE","HOLD - REQUIRED ACKNOWLEDGMENT"))</x:f>
      </x:c>
      <x:c r="U51" s="122"/>
      <x:c r="V51" s="125"/>
    </x:row>
    <x:row r="52">
      <x:c r="A52" s="122"/>
      <x:c r="B52" s="123"/>
      <x:c r="C52" s="125"/>
      <x:c r="D52" s="152" t="str">
        <x:f>IF(A52="","",'Settings'!$B$6)</x:f>
      </x:c>
      <x:c r="E52" s="122"/>
      <x:c r="F52" s="156"/>
      <x:c r="G52" s="156"/>
      <x:c r="H52" s="156"/>
      <x:c r="I52" s="157"/>
      <x:c r="J52" s="155" t="str">
        <x:f>IF(A52="","",MAX(0,D52-F52-G52))</x:f>
      </x:c>
      <x:c r="K52" s="15" t="str">
        <x:f>IF(A52="","",IF(AND(E52="Approved",F52&gt;=D52),"WAIVED - CURRENT",IF(J52=0,"PAID - CURRENT",IF(G52&gt;0,"PARTIAL","PENDING"))))</x:f>
      </x:c>
      <x:c r="L52" s="15" t="str">
        <x:f>IF(A52="","",IF(OR(K52="PAID - CURRENT",K52="WAIVED - CURRENT"),"CURRENT","HOLD"))</x:f>
      </x:c>
      <x:c r="M52" s="122"/>
      <x:c r="N52" s="123"/>
      <x:c r="O52" s="123"/>
      <x:c r="P52" s="123"/>
      <x:c r="Q52" s="123"/>
      <x:c r="R52" s="123"/>
      <x:c r="S52" s="125"/>
      <x:c r="T52" s="15" t="str">
        <x:f>IF(A52="","",IF(AND(P52="Yes",Q52="Yes",R52="Yes"),"REQUIRED ACKNOWLEDGMENTS COMPLETE","HOLD - REQUIRED ACKNOWLEDGMENT"))</x:f>
      </x:c>
      <x:c r="U52" s="122"/>
      <x:c r="V52" s="125"/>
    </x:row>
    <x:row r="53">
      <x:c r="A53" s="122"/>
      <x:c r="B53" s="123"/>
      <x:c r="C53" s="125"/>
      <x:c r="D53" s="152" t="str">
        <x:f>IF(A53="","",'Settings'!$B$6)</x:f>
      </x:c>
      <x:c r="E53" s="122"/>
      <x:c r="F53" s="156"/>
      <x:c r="G53" s="156"/>
      <x:c r="H53" s="156"/>
      <x:c r="I53" s="157"/>
      <x:c r="J53" s="155" t="str">
        <x:f>IF(A53="","",MAX(0,D53-F53-G53))</x:f>
      </x:c>
      <x:c r="K53" s="15" t="str">
        <x:f>IF(A53="","",IF(AND(E53="Approved",F53&gt;=D53),"WAIVED - CURRENT",IF(J53=0,"PAID - CURRENT",IF(G53&gt;0,"PARTIAL","PENDING"))))</x:f>
      </x:c>
      <x:c r="L53" s="15" t="str">
        <x:f>IF(A53="","",IF(OR(K53="PAID - CURRENT",K53="WAIVED - CURRENT"),"CURRENT","HOLD"))</x:f>
      </x:c>
      <x:c r="M53" s="122"/>
      <x:c r="N53" s="123"/>
      <x:c r="O53" s="123"/>
      <x:c r="P53" s="123"/>
      <x:c r="Q53" s="123"/>
      <x:c r="R53" s="123"/>
      <x:c r="S53" s="125"/>
      <x:c r="T53" s="15" t="str">
        <x:f>IF(A53="","",IF(AND(P53="Yes",Q53="Yes",R53="Yes"),"REQUIRED ACKNOWLEDGMENTS COMPLETE","HOLD - REQUIRED ACKNOWLEDGMENT"))</x:f>
      </x:c>
      <x:c r="U53" s="122"/>
      <x:c r="V53" s="125"/>
    </x:row>
    <x:row r="54">
      <x:c r="A54" s="122"/>
      <x:c r="B54" s="123"/>
      <x:c r="C54" s="125"/>
      <x:c r="D54" s="152" t="str">
        <x:f>IF(A54="","",'Settings'!$B$6)</x:f>
      </x:c>
      <x:c r="E54" s="122"/>
      <x:c r="F54" s="156"/>
      <x:c r="G54" s="156"/>
      <x:c r="H54" s="156"/>
      <x:c r="I54" s="157"/>
      <x:c r="J54" s="155" t="str">
        <x:f>IF(A54="","",MAX(0,D54-F54-G54))</x:f>
      </x:c>
      <x:c r="K54" s="15" t="str">
        <x:f>IF(A54="","",IF(AND(E54="Approved",F54&gt;=D54),"WAIVED - CURRENT",IF(J54=0,"PAID - CURRENT",IF(G54&gt;0,"PARTIAL","PENDING"))))</x:f>
      </x:c>
      <x:c r="L54" s="15" t="str">
        <x:f>IF(A54="","",IF(OR(K54="PAID - CURRENT",K54="WAIVED - CURRENT"),"CURRENT","HOLD"))</x:f>
      </x:c>
      <x:c r="M54" s="122"/>
      <x:c r="N54" s="123"/>
      <x:c r="O54" s="123"/>
      <x:c r="P54" s="123"/>
      <x:c r="Q54" s="123"/>
      <x:c r="R54" s="123"/>
      <x:c r="S54" s="125"/>
      <x:c r="T54" s="15" t="str">
        <x:f>IF(A54="","",IF(AND(P54="Yes",Q54="Yes",R54="Yes"),"REQUIRED ACKNOWLEDGMENTS COMPLETE","HOLD - REQUIRED ACKNOWLEDGMENT"))</x:f>
      </x:c>
      <x:c r="U54" s="122"/>
      <x:c r="V54" s="125"/>
    </x:row>
    <x:row r="55">
      <x:c r="A55" s="122"/>
      <x:c r="B55" s="123"/>
      <x:c r="C55" s="125"/>
      <x:c r="D55" s="152" t="str">
        <x:f>IF(A55="","",'Settings'!$B$6)</x:f>
      </x:c>
      <x:c r="E55" s="122"/>
      <x:c r="F55" s="156"/>
      <x:c r="G55" s="156"/>
      <x:c r="H55" s="156"/>
      <x:c r="I55" s="157"/>
      <x:c r="J55" s="155" t="str">
        <x:f>IF(A55="","",MAX(0,D55-F55-G55))</x:f>
      </x:c>
      <x:c r="K55" s="15" t="str">
        <x:f>IF(A55="","",IF(AND(E55="Approved",F55&gt;=D55),"WAIVED - CURRENT",IF(J55=0,"PAID - CURRENT",IF(G55&gt;0,"PARTIAL","PENDING"))))</x:f>
      </x:c>
      <x:c r="L55" s="15" t="str">
        <x:f>IF(A55="","",IF(OR(K55="PAID - CURRENT",K55="WAIVED - CURRENT"),"CURRENT","HOLD"))</x:f>
      </x:c>
      <x:c r="M55" s="122"/>
      <x:c r="N55" s="123"/>
      <x:c r="O55" s="123"/>
      <x:c r="P55" s="123"/>
      <x:c r="Q55" s="123"/>
      <x:c r="R55" s="123"/>
      <x:c r="S55" s="125"/>
      <x:c r="T55" s="15" t="str">
        <x:f>IF(A55="","",IF(AND(P55="Yes",Q55="Yes",R55="Yes"),"REQUIRED ACKNOWLEDGMENTS COMPLETE","HOLD - REQUIRED ACKNOWLEDGMENT"))</x:f>
      </x:c>
      <x:c r="U55" s="122"/>
      <x:c r="V55" s="125"/>
    </x:row>
    <x:row r="56">
      <x:c r="A56" s="122"/>
      <x:c r="B56" s="123"/>
      <x:c r="C56" s="125"/>
      <x:c r="D56" s="152" t="str">
        <x:f>IF(A56="","",'Settings'!$B$6)</x:f>
      </x:c>
      <x:c r="E56" s="122"/>
      <x:c r="F56" s="156"/>
      <x:c r="G56" s="156"/>
      <x:c r="H56" s="156"/>
      <x:c r="I56" s="157"/>
      <x:c r="J56" s="155" t="str">
        <x:f>IF(A56="","",MAX(0,D56-F56-G56))</x:f>
      </x:c>
      <x:c r="K56" s="15" t="str">
        <x:f>IF(A56="","",IF(AND(E56="Approved",F56&gt;=D56),"WAIVED - CURRENT",IF(J56=0,"PAID - CURRENT",IF(G56&gt;0,"PARTIAL","PENDING"))))</x:f>
      </x:c>
      <x:c r="L56" s="15" t="str">
        <x:f>IF(A56="","",IF(OR(K56="PAID - CURRENT",K56="WAIVED - CURRENT"),"CURRENT","HOLD"))</x:f>
      </x:c>
      <x:c r="M56" s="122"/>
      <x:c r="N56" s="123"/>
      <x:c r="O56" s="123"/>
      <x:c r="P56" s="123"/>
      <x:c r="Q56" s="123"/>
      <x:c r="R56" s="123"/>
      <x:c r="S56" s="125"/>
      <x:c r="T56" s="15" t="str">
        <x:f>IF(A56="","",IF(AND(P56="Yes",Q56="Yes",R56="Yes"),"REQUIRED ACKNOWLEDGMENTS COMPLETE","HOLD - REQUIRED ACKNOWLEDGMENT"))</x:f>
      </x:c>
      <x:c r="U56" s="122"/>
      <x:c r="V56" s="125"/>
    </x:row>
    <x:row r="57">
      <x:c r="A57" s="122"/>
      <x:c r="B57" s="123"/>
      <x:c r="C57" s="125"/>
      <x:c r="D57" s="152" t="str">
        <x:f>IF(A57="","",'Settings'!$B$6)</x:f>
      </x:c>
      <x:c r="E57" s="122"/>
      <x:c r="F57" s="156"/>
      <x:c r="G57" s="156"/>
      <x:c r="H57" s="156"/>
      <x:c r="I57" s="157"/>
      <x:c r="J57" s="155" t="str">
        <x:f>IF(A57="","",MAX(0,D57-F57-G57))</x:f>
      </x:c>
      <x:c r="K57" s="15" t="str">
        <x:f>IF(A57="","",IF(AND(E57="Approved",F57&gt;=D57),"WAIVED - CURRENT",IF(J57=0,"PAID - CURRENT",IF(G57&gt;0,"PARTIAL","PENDING"))))</x:f>
      </x:c>
      <x:c r="L57" s="15" t="str">
        <x:f>IF(A57="","",IF(OR(K57="PAID - CURRENT",K57="WAIVED - CURRENT"),"CURRENT","HOLD"))</x:f>
      </x:c>
      <x:c r="M57" s="122"/>
      <x:c r="N57" s="123"/>
      <x:c r="O57" s="123"/>
      <x:c r="P57" s="123"/>
      <x:c r="Q57" s="123"/>
      <x:c r="R57" s="123"/>
      <x:c r="S57" s="125"/>
      <x:c r="T57" s="15" t="str">
        <x:f>IF(A57="","",IF(AND(P57="Yes",Q57="Yes",R57="Yes"),"REQUIRED ACKNOWLEDGMENTS COMPLETE","HOLD - REQUIRED ACKNOWLEDGMENT"))</x:f>
      </x:c>
      <x:c r="U57" s="122"/>
      <x:c r="V57" s="125"/>
    </x:row>
    <x:row r="58">
      <x:c r="A58" s="122"/>
      <x:c r="B58" s="123"/>
      <x:c r="C58" s="125"/>
      <x:c r="D58" s="152" t="str">
        <x:f>IF(A58="","",'Settings'!$B$6)</x:f>
      </x:c>
      <x:c r="E58" s="122"/>
      <x:c r="F58" s="156"/>
      <x:c r="G58" s="156"/>
      <x:c r="H58" s="156"/>
      <x:c r="I58" s="157"/>
      <x:c r="J58" s="155" t="str">
        <x:f>IF(A58="","",MAX(0,D58-F58-G58))</x:f>
      </x:c>
      <x:c r="K58" s="15" t="str">
        <x:f>IF(A58="","",IF(AND(E58="Approved",F58&gt;=D58),"WAIVED - CURRENT",IF(J58=0,"PAID - CURRENT",IF(G58&gt;0,"PARTIAL","PENDING"))))</x:f>
      </x:c>
      <x:c r="L58" s="15" t="str">
        <x:f>IF(A58="","",IF(OR(K58="PAID - CURRENT",K58="WAIVED - CURRENT"),"CURRENT","HOLD"))</x:f>
      </x:c>
      <x:c r="M58" s="122"/>
      <x:c r="N58" s="123"/>
      <x:c r="O58" s="123"/>
      <x:c r="P58" s="123"/>
      <x:c r="Q58" s="123"/>
      <x:c r="R58" s="123"/>
      <x:c r="S58" s="125"/>
      <x:c r="T58" s="15" t="str">
        <x:f>IF(A58="","",IF(AND(P58="Yes",Q58="Yes",R58="Yes"),"REQUIRED ACKNOWLEDGMENTS COMPLETE","HOLD - REQUIRED ACKNOWLEDGMENT"))</x:f>
      </x:c>
      <x:c r="U58" s="122"/>
      <x:c r="V58" s="125"/>
    </x:row>
    <x:row r="59">
      <x:c r="A59" s="122"/>
      <x:c r="B59" s="123"/>
      <x:c r="C59" s="125"/>
      <x:c r="D59" s="152" t="str">
        <x:f>IF(A59="","",'Settings'!$B$6)</x:f>
      </x:c>
      <x:c r="E59" s="122"/>
      <x:c r="F59" s="156"/>
      <x:c r="G59" s="156"/>
      <x:c r="H59" s="156"/>
      <x:c r="I59" s="157"/>
      <x:c r="J59" s="155" t="str">
        <x:f>IF(A59="","",MAX(0,D59-F59-G59))</x:f>
      </x:c>
      <x:c r="K59" s="15" t="str">
        <x:f>IF(A59="","",IF(AND(E59="Approved",F59&gt;=D59),"WAIVED - CURRENT",IF(J59=0,"PAID - CURRENT",IF(G59&gt;0,"PARTIAL","PENDING"))))</x:f>
      </x:c>
      <x:c r="L59" s="15" t="str">
        <x:f>IF(A59="","",IF(OR(K59="PAID - CURRENT",K59="WAIVED - CURRENT"),"CURRENT","HOLD"))</x:f>
      </x:c>
      <x:c r="M59" s="122"/>
      <x:c r="N59" s="123"/>
      <x:c r="O59" s="123"/>
      <x:c r="P59" s="123"/>
      <x:c r="Q59" s="123"/>
      <x:c r="R59" s="123"/>
      <x:c r="S59" s="125"/>
      <x:c r="T59" s="15" t="str">
        <x:f>IF(A59="","",IF(AND(P59="Yes",Q59="Yes",R59="Yes"),"REQUIRED ACKNOWLEDGMENTS COMPLETE","HOLD - REQUIRED ACKNOWLEDGMENT"))</x:f>
      </x:c>
      <x:c r="U59" s="122"/>
      <x:c r="V59" s="125"/>
    </x:row>
    <x:row r="60">
      <x:c r="A60" s="122"/>
      <x:c r="B60" s="123"/>
      <x:c r="C60" s="125"/>
      <x:c r="D60" s="152" t="str">
        <x:f>IF(A60="","",'Settings'!$B$6)</x:f>
      </x:c>
      <x:c r="E60" s="122"/>
      <x:c r="F60" s="156"/>
      <x:c r="G60" s="156"/>
      <x:c r="H60" s="156"/>
      <x:c r="I60" s="157"/>
      <x:c r="J60" s="155" t="str">
        <x:f>IF(A60="","",MAX(0,D60-F60-G60))</x:f>
      </x:c>
      <x:c r="K60" s="15" t="str">
        <x:f>IF(A60="","",IF(AND(E60="Approved",F60&gt;=D60),"WAIVED - CURRENT",IF(J60=0,"PAID - CURRENT",IF(G60&gt;0,"PARTIAL","PENDING"))))</x:f>
      </x:c>
      <x:c r="L60" s="15" t="str">
        <x:f>IF(A60="","",IF(OR(K60="PAID - CURRENT",K60="WAIVED - CURRENT"),"CURRENT","HOLD"))</x:f>
      </x:c>
      <x:c r="M60" s="122"/>
      <x:c r="N60" s="123"/>
      <x:c r="O60" s="123"/>
      <x:c r="P60" s="123"/>
      <x:c r="Q60" s="123"/>
      <x:c r="R60" s="123"/>
      <x:c r="S60" s="125"/>
      <x:c r="T60" s="15" t="str">
        <x:f>IF(A60="","",IF(AND(P60="Yes",Q60="Yes",R60="Yes"),"REQUIRED ACKNOWLEDGMENTS COMPLETE","HOLD - REQUIRED ACKNOWLEDGMENT"))</x:f>
      </x:c>
      <x:c r="U60" s="122"/>
      <x:c r="V60" s="125"/>
    </x:row>
    <x:row r="61">
      <x:c r="A61" s="122"/>
      <x:c r="B61" s="123"/>
      <x:c r="C61" s="125"/>
      <x:c r="D61" s="152" t="str">
        <x:f>IF(A61="","",'Settings'!$B$6)</x:f>
      </x:c>
      <x:c r="E61" s="122"/>
      <x:c r="F61" s="156"/>
      <x:c r="G61" s="156"/>
      <x:c r="H61" s="156"/>
      <x:c r="I61" s="157"/>
      <x:c r="J61" s="155" t="str">
        <x:f>IF(A61="","",MAX(0,D61-F61-G61))</x:f>
      </x:c>
      <x:c r="K61" s="15" t="str">
        <x:f>IF(A61="","",IF(AND(E61="Approved",F61&gt;=D61),"WAIVED - CURRENT",IF(J61=0,"PAID - CURRENT",IF(G61&gt;0,"PARTIAL","PENDING"))))</x:f>
      </x:c>
      <x:c r="L61" s="15" t="str">
        <x:f>IF(A61="","",IF(OR(K61="PAID - CURRENT",K61="WAIVED - CURRENT"),"CURRENT","HOLD"))</x:f>
      </x:c>
      <x:c r="M61" s="122"/>
      <x:c r="N61" s="123"/>
      <x:c r="O61" s="123"/>
      <x:c r="P61" s="123"/>
      <x:c r="Q61" s="123"/>
      <x:c r="R61" s="123"/>
      <x:c r="S61" s="125"/>
      <x:c r="T61" s="15" t="str">
        <x:f>IF(A61="","",IF(AND(P61="Yes",Q61="Yes",R61="Yes"),"REQUIRED ACKNOWLEDGMENTS COMPLETE","HOLD - REQUIRED ACKNOWLEDGMENT"))</x:f>
      </x:c>
      <x:c r="U61" s="122"/>
      <x:c r="V61" s="125"/>
    </x:row>
    <x:row r="62">
      <x:c r="A62" s="122"/>
      <x:c r="B62" s="123"/>
      <x:c r="C62" s="125"/>
      <x:c r="D62" s="152" t="str">
        <x:f>IF(A62="","",'Settings'!$B$6)</x:f>
      </x:c>
      <x:c r="E62" s="122"/>
      <x:c r="F62" s="156"/>
      <x:c r="G62" s="156"/>
      <x:c r="H62" s="156"/>
      <x:c r="I62" s="157"/>
      <x:c r="J62" s="155" t="str">
        <x:f>IF(A62="","",MAX(0,D62-F62-G62))</x:f>
      </x:c>
      <x:c r="K62" s="15" t="str">
        <x:f>IF(A62="","",IF(AND(E62="Approved",F62&gt;=D62),"WAIVED - CURRENT",IF(J62=0,"PAID - CURRENT",IF(G62&gt;0,"PARTIAL","PENDING"))))</x:f>
      </x:c>
      <x:c r="L62" s="15" t="str">
        <x:f>IF(A62="","",IF(OR(K62="PAID - CURRENT",K62="WAIVED - CURRENT"),"CURRENT","HOLD"))</x:f>
      </x:c>
      <x:c r="M62" s="122"/>
      <x:c r="N62" s="123"/>
      <x:c r="O62" s="123"/>
      <x:c r="P62" s="123"/>
      <x:c r="Q62" s="123"/>
      <x:c r="R62" s="123"/>
      <x:c r="S62" s="125"/>
      <x:c r="T62" s="15" t="str">
        <x:f>IF(A62="","",IF(AND(P62="Yes",Q62="Yes",R62="Yes"),"REQUIRED ACKNOWLEDGMENTS COMPLETE","HOLD - REQUIRED ACKNOWLEDGMENT"))</x:f>
      </x:c>
      <x:c r="U62" s="122"/>
      <x:c r="V62" s="125"/>
    </x:row>
    <x:row r="63">
      <x:c r="A63" s="122"/>
      <x:c r="B63" s="123"/>
      <x:c r="C63" s="125"/>
      <x:c r="D63" s="152" t="str">
        <x:f>IF(A63="","",'Settings'!$B$6)</x:f>
      </x:c>
      <x:c r="E63" s="122"/>
      <x:c r="F63" s="156"/>
      <x:c r="G63" s="156"/>
      <x:c r="H63" s="156"/>
      <x:c r="I63" s="157"/>
      <x:c r="J63" s="155" t="str">
        <x:f>IF(A63="","",MAX(0,D63-F63-G63))</x:f>
      </x:c>
      <x:c r="K63" s="15" t="str">
        <x:f>IF(A63="","",IF(AND(E63="Approved",F63&gt;=D63),"WAIVED - CURRENT",IF(J63=0,"PAID - CURRENT",IF(G63&gt;0,"PARTIAL","PENDING"))))</x:f>
      </x:c>
      <x:c r="L63" s="15" t="str">
        <x:f>IF(A63="","",IF(OR(K63="PAID - CURRENT",K63="WAIVED - CURRENT"),"CURRENT","HOLD"))</x:f>
      </x:c>
      <x:c r="M63" s="122"/>
      <x:c r="N63" s="123"/>
      <x:c r="O63" s="123"/>
      <x:c r="P63" s="123"/>
      <x:c r="Q63" s="123"/>
      <x:c r="R63" s="123"/>
      <x:c r="S63" s="125"/>
      <x:c r="T63" s="15" t="str">
        <x:f>IF(A63="","",IF(AND(P63="Yes",Q63="Yes",R63="Yes"),"REQUIRED ACKNOWLEDGMENTS COMPLETE","HOLD - REQUIRED ACKNOWLEDGMENT"))</x:f>
      </x:c>
      <x:c r="U63" s="122"/>
      <x:c r="V63" s="125"/>
    </x:row>
    <x:row r="64">
      <x:c r="A64" s="122"/>
      <x:c r="B64" s="123"/>
      <x:c r="C64" s="125"/>
      <x:c r="D64" s="152" t="str">
        <x:f>IF(A64="","",'Settings'!$B$6)</x:f>
      </x:c>
      <x:c r="E64" s="122"/>
      <x:c r="F64" s="156"/>
      <x:c r="G64" s="156"/>
      <x:c r="H64" s="156"/>
      <x:c r="I64" s="157"/>
      <x:c r="J64" s="155" t="str">
        <x:f>IF(A64="","",MAX(0,D64-F64-G64))</x:f>
      </x:c>
      <x:c r="K64" s="15" t="str">
        <x:f>IF(A64="","",IF(AND(E64="Approved",F64&gt;=D64),"WAIVED - CURRENT",IF(J64=0,"PAID - CURRENT",IF(G64&gt;0,"PARTIAL","PENDING"))))</x:f>
      </x:c>
      <x:c r="L64" s="15" t="str">
        <x:f>IF(A64="","",IF(OR(K64="PAID - CURRENT",K64="WAIVED - CURRENT"),"CURRENT","HOLD"))</x:f>
      </x:c>
      <x:c r="M64" s="122"/>
      <x:c r="N64" s="123"/>
      <x:c r="O64" s="123"/>
      <x:c r="P64" s="123"/>
      <x:c r="Q64" s="123"/>
      <x:c r="R64" s="123"/>
      <x:c r="S64" s="125"/>
      <x:c r="T64" s="15" t="str">
        <x:f>IF(A64="","",IF(AND(P64="Yes",Q64="Yes",R64="Yes"),"REQUIRED ACKNOWLEDGMENTS COMPLETE","HOLD - REQUIRED ACKNOWLEDGMENT"))</x:f>
      </x:c>
      <x:c r="U64" s="122"/>
      <x:c r="V64" s="125"/>
    </x:row>
    <x:row r="65">
      <x:c r="A65" s="122"/>
      <x:c r="B65" s="123"/>
      <x:c r="C65" s="125"/>
      <x:c r="D65" s="152" t="str">
        <x:f>IF(A65="","",'Settings'!$B$6)</x:f>
      </x:c>
      <x:c r="E65" s="122"/>
      <x:c r="F65" s="156"/>
      <x:c r="G65" s="156"/>
      <x:c r="H65" s="156"/>
      <x:c r="I65" s="157"/>
      <x:c r="J65" s="155" t="str">
        <x:f>IF(A65="","",MAX(0,D65-F65-G65))</x:f>
      </x:c>
      <x:c r="K65" s="15" t="str">
        <x:f>IF(A65="","",IF(AND(E65="Approved",F65&gt;=D65),"WAIVED - CURRENT",IF(J65=0,"PAID - CURRENT",IF(G65&gt;0,"PARTIAL","PENDING"))))</x:f>
      </x:c>
      <x:c r="L65" s="15" t="str">
        <x:f>IF(A65="","",IF(OR(K65="PAID - CURRENT",K65="WAIVED - CURRENT"),"CURRENT","HOLD"))</x:f>
      </x:c>
      <x:c r="M65" s="122"/>
      <x:c r="N65" s="123"/>
      <x:c r="O65" s="123"/>
      <x:c r="P65" s="123"/>
      <x:c r="Q65" s="123"/>
      <x:c r="R65" s="123"/>
      <x:c r="S65" s="125"/>
      <x:c r="T65" s="15" t="str">
        <x:f>IF(A65="","",IF(AND(P65="Yes",Q65="Yes",R65="Yes"),"REQUIRED ACKNOWLEDGMENTS COMPLETE","HOLD - REQUIRED ACKNOWLEDGMENT"))</x:f>
      </x:c>
      <x:c r="U65" s="122"/>
      <x:c r="V65" s="125"/>
    </x:row>
    <x:row r="66">
      <x:c r="A66" s="122"/>
      <x:c r="B66" s="123"/>
      <x:c r="C66" s="125"/>
      <x:c r="D66" s="152" t="str">
        <x:f>IF(A66="","",'Settings'!$B$6)</x:f>
      </x:c>
      <x:c r="E66" s="122"/>
      <x:c r="F66" s="156"/>
      <x:c r="G66" s="156"/>
      <x:c r="H66" s="156"/>
      <x:c r="I66" s="157"/>
      <x:c r="J66" s="155" t="str">
        <x:f>IF(A66="","",MAX(0,D66-F66-G66))</x:f>
      </x:c>
      <x:c r="K66" s="15" t="str">
        <x:f>IF(A66="","",IF(AND(E66="Approved",F66&gt;=D66),"WAIVED - CURRENT",IF(J66=0,"PAID - CURRENT",IF(G66&gt;0,"PARTIAL","PENDING"))))</x:f>
      </x:c>
      <x:c r="L66" s="15" t="str">
        <x:f>IF(A66="","",IF(OR(K66="PAID - CURRENT",K66="WAIVED - CURRENT"),"CURRENT","HOLD"))</x:f>
      </x:c>
      <x:c r="M66" s="122"/>
      <x:c r="N66" s="123"/>
      <x:c r="O66" s="123"/>
      <x:c r="P66" s="123"/>
      <x:c r="Q66" s="123"/>
      <x:c r="R66" s="123"/>
      <x:c r="S66" s="125"/>
      <x:c r="T66" s="15" t="str">
        <x:f>IF(A66="","",IF(AND(P66="Yes",Q66="Yes",R66="Yes"),"REQUIRED ACKNOWLEDGMENTS COMPLETE","HOLD - REQUIRED ACKNOWLEDGMENT"))</x:f>
      </x:c>
      <x:c r="U66" s="122"/>
      <x:c r="V66" s="125"/>
    </x:row>
    <x:row r="67">
      <x:c r="A67" s="122"/>
      <x:c r="B67" s="123"/>
      <x:c r="C67" s="125"/>
      <x:c r="D67" s="152" t="str">
        <x:f>IF(A67="","",'Settings'!$B$6)</x:f>
      </x:c>
      <x:c r="E67" s="122"/>
      <x:c r="F67" s="156"/>
      <x:c r="G67" s="156"/>
      <x:c r="H67" s="156"/>
      <x:c r="I67" s="157"/>
      <x:c r="J67" s="155" t="str">
        <x:f>IF(A67="","",MAX(0,D67-F67-G67))</x:f>
      </x:c>
      <x:c r="K67" s="15" t="str">
        <x:f>IF(A67="","",IF(AND(E67="Approved",F67&gt;=D67),"WAIVED - CURRENT",IF(J67=0,"PAID - CURRENT",IF(G67&gt;0,"PARTIAL","PENDING"))))</x:f>
      </x:c>
      <x:c r="L67" s="15" t="str">
        <x:f>IF(A67="","",IF(OR(K67="PAID - CURRENT",K67="WAIVED - CURRENT"),"CURRENT","HOLD"))</x:f>
      </x:c>
      <x:c r="M67" s="122"/>
      <x:c r="N67" s="123"/>
      <x:c r="O67" s="123"/>
      <x:c r="P67" s="123"/>
      <x:c r="Q67" s="123"/>
      <x:c r="R67" s="123"/>
      <x:c r="S67" s="125"/>
      <x:c r="T67" s="15" t="str">
        <x:f>IF(A67="","",IF(AND(P67="Yes",Q67="Yes",R67="Yes"),"REQUIRED ACKNOWLEDGMENTS COMPLETE","HOLD - REQUIRED ACKNOWLEDGMENT"))</x:f>
      </x:c>
      <x:c r="U67" s="122"/>
      <x:c r="V67" s="125"/>
    </x:row>
    <x:row r="68">
      <x:c r="A68" s="122"/>
      <x:c r="B68" s="123"/>
      <x:c r="C68" s="125"/>
      <x:c r="D68" s="152" t="str">
        <x:f>IF(A68="","",'Settings'!$B$6)</x:f>
      </x:c>
      <x:c r="E68" s="122"/>
      <x:c r="F68" s="156"/>
      <x:c r="G68" s="156"/>
      <x:c r="H68" s="156"/>
      <x:c r="I68" s="157"/>
      <x:c r="J68" s="155" t="str">
        <x:f>IF(A68="","",MAX(0,D68-F68-G68))</x:f>
      </x:c>
      <x:c r="K68" s="15" t="str">
        <x:f>IF(A68="","",IF(AND(E68="Approved",F68&gt;=D68),"WAIVED - CURRENT",IF(J68=0,"PAID - CURRENT",IF(G68&gt;0,"PARTIAL","PENDING"))))</x:f>
      </x:c>
      <x:c r="L68" s="15" t="str">
        <x:f>IF(A68="","",IF(OR(K68="PAID - CURRENT",K68="WAIVED - CURRENT"),"CURRENT","HOLD"))</x:f>
      </x:c>
      <x:c r="M68" s="122"/>
      <x:c r="N68" s="123"/>
      <x:c r="O68" s="123"/>
      <x:c r="P68" s="123"/>
      <x:c r="Q68" s="123"/>
      <x:c r="R68" s="123"/>
      <x:c r="S68" s="125"/>
      <x:c r="T68" s="15" t="str">
        <x:f>IF(A68="","",IF(AND(P68="Yes",Q68="Yes",R68="Yes"),"REQUIRED ACKNOWLEDGMENTS COMPLETE","HOLD - REQUIRED ACKNOWLEDGMENT"))</x:f>
      </x:c>
      <x:c r="U68" s="122"/>
      <x:c r="V68" s="125"/>
    </x:row>
    <x:row r="69">
      <x:c r="A69" s="122"/>
      <x:c r="B69" s="123"/>
      <x:c r="C69" s="125"/>
      <x:c r="D69" s="152" t="str">
        <x:f>IF(A69="","",'Settings'!$B$6)</x:f>
      </x:c>
      <x:c r="E69" s="122"/>
      <x:c r="F69" s="156"/>
      <x:c r="G69" s="156"/>
      <x:c r="H69" s="156"/>
      <x:c r="I69" s="157"/>
      <x:c r="J69" s="155" t="str">
        <x:f>IF(A69="","",MAX(0,D69-F69-G69))</x:f>
      </x:c>
      <x:c r="K69" s="15" t="str">
        <x:f>IF(A69="","",IF(AND(E69="Approved",F69&gt;=D69),"WAIVED - CURRENT",IF(J69=0,"PAID - CURRENT",IF(G69&gt;0,"PARTIAL","PENDING"))))</x:f>
      </x:c>
      <x:c r="L69" s="15" t="str">
        <x:f>IF(A69="","",IF(OR(K69="PAID - CURRENT",K69="WAIVED - CURRENT"),"CURRENT","HOLD"))</x:f>
      </x:c>
      <x:c r="M69" s="122"/>
      <x:c r="N69" s="123"/>
      <x:c r="O69" s="123"/>
      <x:c r="P69" s="123"/>
      <x:c r="Q69" s="123"/>
      <x:c r="R69" s="123"/>
      <x:c r="S69" s="125"/>
      <x:c r="T69" s="15" t="str">
        <x:f>IF(A69="","",IF(AND(P69="Yes",Q69="Yes",R69="Yes"),"REQUIRED ACKNOWLEDGMENTS COMPLETE","HOLD - REQUIRED ACKNOWLEDGMENT"))</x:f>
      </x:c>
      <x:c r="U69" s="122"/>
      <x:c r="V69" s="125"/>
    </x:row>
    <x:row r="70">
      <x:c r="A70" s="122"/>
      <x:c r="B70" s="123"/>
      <x:c r="C70" s="125"/>
      <x:c r="D70" s="152" t="str">
        <x:f>IF(A70="","",'Settings'!$B$6)</x:f>
      </x:c>
      <x:c r="E70" s="122"/>
      <x:c r="F70" s="156"/>
      <x:c r="G70" s="156"/>
      <x:c r="H70" s="156"/>
      <x:c r="I70" s="157"/>
      <x:c r="J70" s="155" t="str">
        <x:f>IF(A70="","",MAX(0,D70-F70-G70))</x:f>
      </x:c>
      <x:c r="K70" s="15" t="str">
        <x:f>IF(A70="","",IF(AND(E70="Approved",F70&gt;=D70),"WAIVED - CURRENT",IF(J70=0,"PAID - CURRENT",IF(G70&gt;0,"PARTIAL","PENDING"))))</x:f>
      </x:c>
      <x:c r="L70" s="15" t="str">
        <x:f>IF(A70="","",IF(OR(K70="PAID - CURRENT",K70="WAIVED - CURRENT"),"CURRENT","HOLD"))</x:f>
      </x:c>
      <x:c r="M70" s="122"/>
      <x:c r="N70" s="123"/>
      <x:c r="O70" s="123"/>
      <x:c r="P70" s="123"/>
      <x:c r="Q70" s="123"/>
      <x:c r="R70" s="123"/>
      <x:c r="S70" s="125"/>
      <x:c r="T70" s="15" t="str">
        <x:f>IF(A70="","",IF(AND(P70="Yes",Q70="Yes",R70="Yes"),"REQUIRED ACKNOWLEDGMENTS COMPLETE","HOLD - REQUIRED ACKNOWLEDGMENT"))</x:f>
      </x:c>
      <x:c r="U70" s="122"/>
      <x:c r="V70" s="125"/>
    </x:row>
    <x:row r="71">
      <x:c r="A71" s="122"/>
      <x:c r="B71" s="123"/>
      <x:c r="C71" s="125"/>
      <x:c r="D71" s="152" t="str">
        <x:f>IF(A71="","",'Settings'!$B$6)</x:f>
      </x:c>
      <x:c r="E71" s="122"/>
      <x:c r="F71" s="156"/>
      <x:c r="G71" s="156"/>
      <x:c r="H71" s="156"/>
      <x:c r="I71" s="157"/>
      <x:c r="J71" s="155" t="str">
        <x:f>IF(A71="","",MAX(0,D71-F71-G71))</x:f>
      </x:c>
      <x:c r="K71" s="15" t="str">
        <x:f>IF(A71="","",IF(AND(E71="Approved",F71&gt;=D71),"WAIVED - CURRENT",IF(J71=0,"PAID - CURRENT",IF(G71&gt;0,"PARTIAL","PENDING"))))</x:f>
      </x:c>
      <x:c r="L71" s="15" t="str">
        <x:f>IF(A71="","",IF(OR(K71="PAID - CURRENT",K71="WAIVED - CURRENT"),"CURRENT","HOLD"))</x:f>
      </x:c>
      <x:c r="M71" s="122"/>
      <x:c r="N71" s="123"/>
      <x:c r="O71" s="123"/>
      <x:c r="P71" s="123"/>
      <x:c r="Q71" s="123"/>
      <x:c r="R71" s="123"/>
      <x:c r="S71" s="125"/>
      <x:c r="T71" s="15" t="str">
        <x:f>IF(A71="","",IF(AND(P71="Yes",Q71="Yes",R71="Yes"),"REQUIRED ACKNOWLEDGMENTS COMPLETE","HOLD - REQUIRED ACKNOWLEDGMENT"))</x:f>
      </x:c>
      <x:c r="U71" s="122"/>
      <x:c r="V71" s="125"/>
    </x:row>
    <x:row r="72">
      <x:c r="A72" s="122"/>
      <x:c r="B72" s="123"/>
      <x:c r="C72" s="125"/>
      <x:c r="D72" s="152" t="str">
        <x:f>IF(A72="","",'Settings'!$B$6)</x:f>
      </x:c>
      <x:c r="E72" s="122"/>
      <x:c r="F72" s="156"/>
      <x:c r="G72" s="156"/>
      <x:c r="H72" s="156"/>
      <x:c r="I72" s="157"/>
      <x:c r="J72" s="155" t="str">
        <x:f>IF(A72="","",MAX(0,D72-F72-G72))</x:f>
      </x:c>
      <x:c r="K72" s="15" t="str">
        <x:f>IF(A72="","",IF(AND(E72="Approved",F72&gt;=D72),"WAIVED - CURRENT",IF(J72=0,"PAID - CURRENT",IF(G72&gt;0,"PARTIAL","PENDING"))))</x:f>
      </x:c>
      <x:c r="L72" s="15" t="str">
        <x:f>IF(A72="","",IF(OR(K72="PAID - CURRENT",K72="WAIVED - CURRENT"),"CURRENT","HOLD"))</x:f>
      </x:c>
      <x:c r="M72" s="122"/>
      <x:c r="N72" s="123"/>
      <x:c r="O72" s="123"/>
      <x:c r="P72" s="123"/>
      <x:c r="Q72" s="123"/>
      <x:c r="R72" s="123"/>
      <x:c r="S72" s="125"/>
      <x:c r="T72" s="15" t="str">
        <x:f>IF(A72="","",IF(AND(P72="Yes",Q72="Yes",R72="Yes"),"REQUIRED ACKNOWLEDGMENTS COMPLETE","HOLD - REQUIRED ACKNOWLEDGMENT"))</x:f>
      </x:c>
      <x:c r="U72" s="122"/>
      <x:c r="V72" s="125"/>
    </x:row>
    <x:row r="73">
      <x:c r="A73" s="122"/>
      <x:c r="B73" s="123"/>
      <x:c r="C73" s="125"/>
      <x:c r="D73" s="152" t="str">
        <x:f>IF(A73="","",'Settings'!$B$6)</x:f>
      </x:c>
      <x:c r="E73" s="122"/>
      <x:c r="F73" s="156"/>
      <x:c r="G73" s="156"/>
      <x:c r="H73" s="156"/>
      <x:c r="I73" s="157"/>
      <x:c r="J73" s="155" t="str">
        <x:f>IF(A73="","",MAX(0,D73-F73-G73))</x:f>
      </x:c>
      <x:c r="K73" s="15" t="str">
        <x:f>IF(A73="","",IF(AND(E73="Approved",F73&gt;=D73),"WAIVED - CURRENT",IF(J73=0,"PAID - CURRENT",IF(G73&gt;0,"PARTIAL","PENDING"))))</x:f>
      </x:c>
      <x:c r="L73" s="15" t="str">
        <x:f>IF(A73="","",IF(OR(K73="PAID - CURRENT",K73="WAIVED - CURRENT"),"CURRENT","HOLD"))</x:f>
      </x:c>
      <x:c r="M73" s="122"/>
      <x:c r="N73" s="123"/>
      <x:c r="O73" s="123"/>
      <x:c r="P73" s="123"/>
      <x:c r="Q73" s="123"/>
      <x:c r="R73" s="123"/>
      <x:c r="S73" s="125"/>
      <x:c r="T73" s="15" t="str">
        <x:f>IF(A73="","",IF(AND(P73="Yes",Q73="Yes",R73="Yes"),"REQUIRED ACKNOWLEDGMENTS COMPLETE","HOLD - REQUIRED ACKNOWLEDGMENT"))</x:f>
      </x:c>
      <x:c r="U73" s="122"/>
      <x:c r="V73" s="125"/>
    </x:row>
    <x:row r="74">
      <x:c r="A74" s="122"/>
      <x:c r="B74" s="123"/>
      <x:c r="C74" s="125"/>
      <x:c r="D74" s="152" t="str">
        <x:f>IF(A74="","",'Settings'!$B$6)</x:f>
      </x:c>
      <x:c r="E74" s="122"/>
      <x:c r="F74" s="156"/>
      <x:c r="G74" s="156"/>
      <x:c r="H74" s="156"/>
      <x:c r="I74" s="157"/>
      <x:c r="J74" s="155" t="str">
        <x:f>IF(A74="","",MAX(0,D74-F74-G74))</x:f>
      </x:c>
      <x:c r="K74" s="15" t="str">
        <x:f>IF(A74="","",IF(AND(E74="Approved",F74&gt;=D74),"WAIVED - CURRENT",IF(J74=0,"PAID - CURRENT",IF(G74&gt;0,"PARTIAL","PENDING"))))</x:f>
      </x:c>
      <x:c r="L74" s="15" t="str">
        <x:f>IF(A74="","",IF(OR(K74="PAID - CURRENT",K74="WAIVED - CURRENT"),"CURRENT","HOLD"))</x:f>
      </x:c>
      <x:c r="M74" s="122"/>
      <x:c r="N74" s="123"/>
      <x:c r="O74" s="123"/>
      <x:c r="P74" s="123"/>
      <x:c r="Q74" s="123"/>
      <x:c r="R74" s="123"/>
      <x:c r="S74" s="125"/>
      <x:c r="T74" s="15" t="str">
        <x:f>IF(A74="","",IF(AND(P74="Yes",Q74="Yes",R74="Yes"),"REQUIRED ACKNOWLEDGMENTS COMPLETE","HOLD - REQUIRED ACKNOWLEDGMENT"))</x:f>
      </x:c>
      <x:c r="U74" s="122"/>
      <x:c r="V74" s="125"/>
    </x:row>
    <x:row r="75">
      <x:c r="A75" s="122"/>
      <x:c r="B75" s="123"/>
      <x:c r="C75" s="125"/>
      <x:c r="D75" s="152" t="str">
        <x:f>IF(A75="","",'Settings'!$B$6)</x:f>
      </x:c>
      <x:c r="E75" s="122"/>
      <x:c r="F75" s="156"/>
      <x:c r="G75" s="156"/>
      <x:c r="H75" s="156"/>
      <x:c r="I75" s="157"/>
      <x:c r="J75" s="155" t="str">
        <x:f>IF(A75="","",MAX(0,D75-F75-G75))</x:f>
      </x:c>
      <x:c r="K75" s="15" t="str">
        <x:f>IF(A75="","",IF(AND(E75="Approved",F75&gt;=D75),"WAIVED - CURRENT",IF(J75=0,"PAID - CURRENT",IF(G75&gt;0,"PARTIAL","PENDING"))))</x:f>
      </x:c>
      <x:c r="L75" s="15" t="str">
        <x:f>IF(A75="","",IF(OR(K75="PAID - CURRENT",K75="WAIVED - CURRENT"),"CURRENT","HOLD"))</x:f>
      </x:c>
      <x:c r="M75" s="122"/>
      <x:c r="N75" s="123"/>
      <x:c r="O75" s="123"/>
      <x:c r="P75" s="123"/>
      <x:c r="Q75" s="123"/>
      <x:c r="R75" s="123"/>
      <x:c r="S75" s="125"/>
      <x:c r="T75" s="15" t="str">
        <x:f>IF(A75="","",IF(AND(P75="Yes",Q75="Yes",R75="Yes"),"REQUIRED ACKNOWLEDGMENTS COMPLETE","HOLD - REQUIRED ACKNOWLEDGMENT"))</x:f>
      </x:c>
      <x:c r="U75" s="122"/>
      <x:c r="V75" s="125"/>
    </x:row>
    <x:row r="76">
      <x:c r="A76" s="122"/>
      <x:c r="B76" s="123"/>
      <x:c r="C76" s="125"/>
      <x:c r="D76" s="152" t="str">
        <x:f>IF(A76="","",'Settings'!$B$6)</x:f>
      </x:c>
      <x:c r="E76" s="122"/>
      <x:c r="F76" s="156"/>
      <x:c r="G76" s="156"/>
      <x:c r="H76" s="156"/>
      <x:c r="I76" s="157"/>
      <x:c r="J76" s="155" t="str">
        <x:f>IF(A76="","",MAX(0,D76-F76-G76))</x:f>
      </x:c>
      <x:c r="K76" s="15" t="str">
        <x:f>IF(A76="","",IF(AND(E76="Approved",F76&gt;=D76),"WAIVED - CURRENT",IF(J76=0,"PAID - CURRENT",IF(G76&gt;0,"PARTIAL","PENDING"))))</x:f>
      </x:c>
      <x:c r="L76" s="15" t="str">
        <x:f>IF(A76="","",IF(OR(K76="PAID - CURRENT",K76="WAIVED - CURRENT"),"CURRENT","HOLD"))</x:f>
      </x:c>
      <x:c r="M76" s="122"/>
      <x:c r="N76" s="123"/>
      <x:c r="O76" s="123"/>
      <x:c r="P76" s="123"/>
      <x:c r="Q76" s="123"/>
      <x:c r="R76" s="123"/>
      <x:c r="S76" s="125"/>
      <x:c r="T76" s="15" t="str">
        <x:f>IF(A76="","",IF(AND(P76="Yes",Q76="Yes",R76="Yes"),"REQUIRED ACKNOWLEDGMENTS COMPLETE","HOLD - REQUIRED ACKNOWLEDGMENT"))</x:f>
      </x:c>
      <x:c r="U76" s="122"/>
      <x:c r="V76" s="125"/>
    </x:row>
    <x:row r="77">
      <x:c r="A77" s="122"/>
      <x:c r="B77" s="123"/>
      <x:c r="C77" s="125"/>
      <x:c r="D77" s="152" t="str">
        <x:f>IF(A77="","",'Settings'!$B$6)</x:f>
      </x:c>
      <x:c r="E77" s="122"/>
      <x:c r="F77" s="156"/>
      <x:c r="G77" s="156"/>
      <x:c r="H77" s="156"/>
      <x:c r="I77" s="157"/>
      <x:c r="J77" s="155" t="str">
        <x:f>IF(A77="","",MAX(0,D77-F77-G77))</x:f>
      </x:c>
      <x:c r="K77" s="15" t="str">
        <x:f>IF(A77="","",IF(AND(E77="Approved",F77&gt;=D77),"WAIVED - CURRENT",IF(J77=0,"PAID - CURRENT",IF(G77&gt;0,"PARTIAL","PENDING"))))</x:f>
      </x:c>
      <x:c r="L77" s="15" t="str">
        <x:f>IF(A77="","",IF(OR(K77="PAID - CURRENT",K77="WAIVED - CURRENT"),"CURRENT","HOLD"))</x:f>
      </x:c>
      <x:c r="M77" s="122"/>
      <x:c r="N77" s="123"/>
      <x:c r="O77" s="123"/>
      <x:c r="P77" s="123"/>
      <x:c r="Q77" s="123"/>
      <x:c r="R77" s="123"/>
      <x:c r="S77" s="125"/>
      <x:c r="T77" s="15" t="str">
        <x:f>IF(A77="","",IF(AND(P77="Yes",Q77="Yes",R77="Yes"),"REQUIRED ACKNOWLEDGMENTS COMPLETE","HOLD - REQUIRED ACKNOWLEDGMENT"))</x:f>
      </x:c>
      <x:c r="U77" s="122"/>
      <x:c r="V77" s="125"/>
    </x:row>
    <x:row r="78">
      <x:c r="A78" s="122"/>
      <x:c r="B78" s="123"/>
      <x:c r="C78" s="125"/>
      <x:c r="D78" s="152" t="str">
        <x:f>IF(A78="","",'Settings'!$B$6)</x:f>
      </x:c>
      <x:c r="E78" s="122"/>
      <x:c r="F78" s="156"/>
      <x:c r="G78" s="156"/>
      <x:c r="H78" s="156"/>
      <x:c r="I78" s="157"/>
      <x:c r="J78" s="155" t="str">
        <x:f>IF(A78="","",MAX(0,D78-F78-G78))</x:f>
      </x:c>
      <x:c r="K78" s="15" t="str">
        <x:f>IF(A78="","",IF(AND(E78="Approved",F78&gt;=D78),"WAIVED - CURRENT",IF(J78=0,"PAID - CURRENT",IF(G78&gt;0,"PARTIAL","PENDING"))))</x:f>
      </x:c>
      <x:c r="L78" s="15" t="str">
        <x:f>IF(A78="","",IF(OR(K78="PAID - CURRENT",K78="WAIVED - CURRENT"),"CURRENT","HOLD"))</x:f>
      </x:c>
      <x:c r="M78" s="122"/>
      <x:c r="N78" s="123"/>
      <x:c r="O78" s="123"/>
      <x:c r="P78" s="123"/>
      <x:c r="Q78" s="123"/>
      <x:c r="R78" s="123"/>
      <x:c r="S78" s="125"/>
      <x:c r="T78" s="15" t="str">
        <x:f>IF(A78="","",IF(AND(P78="Yes",Q78="Yes",R78="Yes"),"REQUIRED ACKNOWLEDGMENTS COMPLETE","HOLD - REQUIRED ACKNOWLEDGMENT"))</x:f>
      </x:c>
      <x:c r="U78" s="122"/>
      <x:c r="V78" s="125"/>
    </x:row>
    <x:row r="79">
      <x:c r="A79" s="122"/>
      <x:c r="B79" s="123"/>
      <x:c r="C79" s="125"/>
      <x:c r="D79" s="152" t="str">
        <x:f>IF(A79="","",'Settings'!$B$6)</x:f>
      </x:c>
      <x:c r="E79" s="122"/>
      <x:c r="F79" s="156"/>
      <x:c r="G79" s="156"/>
      <x:c r="H79" s="156"/>
      <x:c r="I79" s="157"/>
      <x:c r="J79" s="155" t="str">
        <x:f>IF(A79="","",MAX(0,D79-F79-G79))</x:f>
      </x:c>
      <x:c r="K79" s="15" t="str">
        <x:f>IF(A79="","",IF(AND(E79="Approved",F79&gt;=D79),"WAIVED - CURRENT",IF(J79=0,"PAID - CURRENT",IF(G79&gt;0,"PARTIAL","PENDING"))))</x:f>
      </x:c>
      <x:c r="L79" s="15" t="str">
        <x:f>IF(A79="","",IF(OR(K79="PAID - CURRENT",K79="WAIVED - CURRENT"),"CURRENT","HOLD"))</x:f>
      </x:c>
      <x:c r="M79" s="122"/>
      <x:c r="N79" s="123"/>
      <x:c r="O79" s="123"/>
      <x:c r="P79" s="123"/>
      <x:c r="Q79" s="123"/>
      <x:c r="R79" s="123"/>
      <x:c r="S79" s="125"/>
      <x:c r="T79" s="15" t="str">
        <x:f>IF(A79="","",IF(AND(P79="Yes",Q79="Yes",R79="Yes"),"REQUIRED ACKNOWLEDGMENTS COMPLETE","HOLD - REQUIRED ACKNOWLEDGMENT"))</x:f>
      </x:c>
      <x:c r="U79" s="122"/>
      <x:c r="V79" s="125"/>
    </x:row>
    <x:row r="80">
      <x:c r="A80" s="122"/>
      <x:c r="B80" s="123"/>
      <x:c r="C80" s="125"/>
      <x:c r="D80" s="152" t="str">
        <x:f>IF(A80="","",'Settings'!$B$6)</x:f>
      </x:c>
      <x:c r="E80" s="122"/>
      <x:c r="F80" s="156"/>
      <x:c r="G80" s="156"/>
      <x:c r="H80" s="156"/>
      <x:c r="I80" s="157"/>
      <x:c r="J80" s="155" t="str">
        <x:f>IF(A80="","",MAX(0,D80-F80-G80))</x:f>
      </x:c>
      <x:c r="K80" s="15" t="str">
        <x:f>IF(A80="","",IF(AND(E80="Approved",F80&gt;=D80),"WAIVED - CURRENT",IF(J80=0,"PAID - CURRENT",IF(G80&gt;0,"PARTIAL","PENDING"))))</x:f>
      </x:c>
      <x:c r="L80" s="15" t="str">
        <x:f>IF(A80="","",IF(OR(K80="PAID - CURRENT",K80="WAIVED - CURRENT"),"CURRENT","HOLD"))</x:f>
      </x:c>
      <x:c r="M80" s="122"/>
      <x:c r="N80" s="123"/>
      <x:c r="O80" s="123"/>
      <x:c r="P80" s="123"/>
      <x:c r="Q80" s="123"/>
      <x:c r="R80" s="123"/>
      <x:c r="S80" s="125"/>
      <x:c r="T80" s="15" t="str">
        <x:f>IF(A80="","",IF(AND(P80="Yes",Q80="Yes",R80="Yes"),"REQUIRED ACKNOWLEDGMENTS COMPLETE","HOLD - REQUIRED ACKNOWLEDGMENT"))</x:f>
      </x:c>
      <x:c r="U80" s="122"/>
      <x:c r="V80" s="125"/>
    </x:row>
    <x:row r="81">
      <x:c r="A81" s="122"/>
      <x:c r="B81" s="123"/>
      <x:c r="C81" s="125"/>
      <x:c r="D81" s="152" t="str">
        <x:f>IF(A81="","",'Settings'!$B$6)</x:f>
      </x:c>
      <x:c r="E81" s="122"/>
      <x:c r="F81" s="156"/>
      <x:c r="G81" s="156"/>
      <x:c r="H81" s="156"/>
      <x:c r="I81" s="157"/>
      <x:c r="J81" s="155" t="str">
        <x:f>IF(A81="","",MAX(0,D81-F81-G81))</x:f>
      </x:c>
      <x:c r="K81" s="15" t="str">
        <x:f>IF(A81="","",IF(AND(E81="Approved",F81&gt;=D81),"WAIVED - CURRENT",IF(J81=0,"PAID - CURRENT",IF(G81&gt;0,"PARTIAL","PENDING"))))</x:f>
      </x:c>
      <x:c r="L81" s="15" t="str">
        <x:f>IF(A81="","",IF(OR(K81="PAID - CURRENT",K81="WAIVED - CURRENT"),"CURRENT","HOLD"))</x:f>
      </x:c>
      <x:c r="M81" s="122"/>
      <x:c r="N81" s="123"/>
      <x:c r="O81" s="123"/>
      <x:c r="P81" s="123"/>
      <x:c r="Q81" s="123"/>
      <x:c r="R81" s="123"/>
      <x:c r="S81" s="125"/>
      <x:c r="T81" s="15" t="str">
        <x:f>IF(A81="","",IF(AND(P81="Yes",Q81="Yes",R81="Yes"),"REQUIRED ACKNOWLEDGMENTS COMPLETE","HOLD - REQUIRED ACKNOWLEDGMENT"))</x:f>
      </x:c>
      <x:c r="U81" s="122"/>
      <x:c r="V81" s="125"/>
    </x:row>
    <x:row r="82">
      <x:c r="A82" s="122"/>
      <x:c r="B82" s="123"/>
      <x:c r="C82" s="125"/>
      <x:c r="D82" s="152" t="str">
        <x:f>IF(A82="","",'Settings'!$B$6)</x:f>
      </x:c>
      <x:c r="E82" s="122"/>
      <x:c r="F82" s="156"/>
      <x:c r="G82" s="156"/>
      <x:c r="H82" s="156"/>
      <x:c r="I82" s="157"/>
      <x:c r="J82" s="155" t="str">
        <x:f>IF(A82="","",MAX(0,D82-F82-G82))</x:f>
      </x:c>
      <x:c r="K82" s="15" t="str">
        <x:f>IF(A82="","",IF(AND(E82="Approved",F82&gt;=D82),"WAIVED - CURRENT",IF(J82=0,"PAID - CURRENT",IF(G82&gt;0,"PARTIAL","PENDING"))))</x:f>
      </x:c>
      <x:c r="L82" s="15" t="str">
        <x:f>IF(A82="","",IF(OR(K82="PAID - CURRENT",K82="WAIVED - CURRENT"),"CURRENT","HOLD"))</x:f>
      </x:c>
      <x:c r="M82" s="122"/>
      <x:c r="N82" s="123"/>
      <x:c r="O82" s="123"/>
      <x:c r="P82" s="123"/>
      <x:c r="Q82" s="123"/>
      <x:c r="R82" s="123"/>
      <x:c r="S82" s="125"/>
      <x:c r="T82" s="15" t="str">
        <x:f>IF(A82="","",IF(AND(P82="Yes",Q82="Yes",R82="Yes"),"REQUIRED ACKNOWLEDGMENTS COMPLETE","HOLD - REQUIRED ACKNOWLEDGMENT"))</x:f>
      </x:c>
      <x:c r="U82" s="122"/>
      <x:c r="V82" s="125"/>
    </x:row>
    <x:row r="83">
      <x:c r="A83" s="122"/>
      <x:c r="B83" s="123"/>
      <x:c r="C83" s="125"/>
      <x:c r="D83" s="152" t="str">
        <x:f>IF(A83="","",'Settings'!$B$6)</x:f>
      </x:c>
      <x:c r="E83" s="122"/>
      <x:c r="F83" s="156"/>
      <x:c r="G83" s="156"/>
      <x:c r="H83" s="156"/>
      <x:c r="I83" s="157"/>
      <x:c r="J83" s="155" t="str">
        <x:f>IF(A83="","",MAX(0,D83-F83-G83))</x:f>
      </x:c>
      <x:c r="K83" s="15" t="str">
        <x:f>IF(A83="","",IF(AND(E83="Approved",F83&gt;=D83),"WAIVED - CURRENT",IF(J83=0,"PAID - CURRENT",IF(G83&gt;0,"PARTIAL","PENDING"))))</x:f>
      </x:c>
      <x:c r="L83" s="15" t="str">
        <x:f>IF(A83="","",IF(OR(K83="PAID - CURRENT",K83="WAIVED - CURRENT"),"CURRENT","HOLD"))</x:f>
      </x:c>
      <x:c r="M83" s="122"/>
      <x:c r="N83" s="123"/>
      <x:c r="O83" s="123"/>
      <x:c r="P83" s="123"/>
      <x:c r="Q83" s="123"/>
      <x:c r="R83" s="123"/>
      <x:c r="S83" s="125"/>
      <x:c r="T83" s="15" t="str">
        <x:f>IF(A83="","",IF(AND(P83="Yes",Q83="Yes",R83="Yes"),"REQUIRED ACKNOWLEDGMENTS COMPLETE","HOLD - REQUIRED ACKNOWLEDGMENT"))</x:f>
      </x:c>
      <x:c r="U83" s="122"/>
      <x:c r="V83" s="125"/>
    </x:row>
    <x:row r="84">
      <x:c r="A84" s="122"/>
      <x:c r="B84" s="123"/>
      <x:c r="C84" s="125"/>
      <x:c r="D84" s="152" t="str">
        <x:f>IF(A84="","",'Settings'!$B$6)</x:f>
      </x:c>
      <x:c r="E84" s="122"/>
      <x:c r="F84" s="156"/>
      <x:c r="G84" s="156"/>
      <x:c r="H84" s="156"/>
      <x:c r="I84" s="157"/>
      <x:c r="J84" s="155" t="str">
        <x:f>IF(A84="","",MAX(0,D84-F84-G84))</x:f>
      </x:c>
      <x:c r="K84" s="15" t="str">
        <x:f>IF(A84="","",IF(AND(E84="Approved",F84&gt;=D84),"WAIVED - CURRENT",IF(J84=0,"PAID - CURRENT",IF(G84&gt;0,"PARTIAL","PENDING"))))</x:f>
      </x:c>
      <x:c r="L84" s="15" t="str">
        <x:f>IF(A84="","",IF(OR(K84="PAID - CURRENT",K84="WAIVED - CURRENT"),"CURRENT","HOLD"))</x:f>
      </x:c>
      <x:c r="M84" s="122"/>
      <x:c r="N84" s="123"/>
      <x:c r="O84" s="123"/>
      <x:c r="P84" s="123"/>
      <x:c r="Q84" s="123"/>
      <x:c r="R84" s="123"/>
      <x:c r="S84" s="125"/>
      <x:c r="T84" s="15" t="str">
        <x:f>IF(A84="","",IF(AND(P84="Yes",Q84="Yes",R84="Yes"),"REQUIRED ACKNOWLEDGMENTS COMPLETE","HOLD - REQUIRED ACKNOWLEDGMENT"))</x:f>
      </x:c>
      <x:c r="U84" s="122"/>
      <x:c r="V84" s="125"/>
    </x:row>
    <x:row r="85">
      <x:c r="A85" s="122"/>
      <x:c r="B85" s="123"/>
      <x:c r="C85" s="125"/>
      <x:c r="D85" s="152" t="str">
        <x:f>IF(A85="","",'Settings'!$B$6)</x:f>
      </x:c>
      <x:c r="E85" s="122"/>
      <x:c r="F85" s="156"/>
      <x:c r="G85" s="156"/>
      <x:c r="H85" s="156"/>
      <x:c r="I85" s="157"/>
      <x:c r="J85" s="155" t="str">
        <x:f>IF(A85="","",MAX(0,D85-F85-G85))</x:f>
      </x:c>
      <x:c r="K85" s="15" t="str">
        <x:f>IF(A85="","",IF(AND(E85="Approved",F85&gt;=D85),"WAIVED - CURRENT",IF(J85=0,"PAID - CURRENT",IF(G85&gt;0,"PARTIAL","PENDING"))))</x:f>
      </x:c>
      <x:c r="L85" s="15" t="str">
        <x:f>IF(A85="","",IF(OR(K85="PAID - CURRENT",K85="WAIVED - CURRENT"),"CURRENT","HOLD"))</x:f>
      </x:c>
      <x:c r="M85" s="122"/>
      <x:c r="N85" s="123"/>
      <x:c r="O85" s="123"/>
      <x:c r="P85" s="123"/>
      <x:c r="Q85" s="123"/>
      <x:c r="R85" s="123"/>
      <x:c r="S85" s="125"/>
      <x:c r="T85" s="15" t="str">
        <x:f>IF(A85="","",IF(AND(P85="Yes",Q85="Yes",R85="Yes"),"REQUIRED ACKNOWLEDGMENTS COMPLETE","HOLD - REQUIRED ACKNOWLEDGMENT"))</x:f>
      </x:c>
      <x:c r="U85" s="122"/>
      <x:c r="V85" s="125"/>
    </x:row>
    <x:row r="86">
      <x:c r="A86" s="122"/>
      <x:c r="B86" s="123"/>
      <x:c r="C86" s="125"/>
      <x:c r="D86" s="152" t="str">
        <x:f>IF(A86="","",'Settings'!$B$6)</x:f>
      </x:c>
      <x:c r="E86" s="122"/>
      <x:c r="F86" s="156"/>
      <x:c r="G86" s="156"/>
      <x:c r="H86" s="156"/>
      <x:c r="I86" s="157"/>
      <x:c r="J86" s="155" t="str">
        <x:f>IF(A86="","",MAX(0,D86-F86-G86))</x:f>
      </x:c>
      <x:c r="K86" s="15" t="str">
        <x:f>IF(A86="","",IF(AND(E86="Approved",F86&gt;=D86),"WAIVED - CURRENT",IF(J86=0,"PAID - CURRENT",IF(G86&gt;0,"PARTIAL","PENDING"))))</x:f>
      </x:c>
      <x:c r="L86" s="15" t="str">
        <x:f>IF(A86="","",IF(OR(K86="PAID - CURRENT",K86="WAIVED - CURRENT"),"CURRENT","HOLD"))</x:f>
      </x:c>
      <x:c r="M86" s="122"/>
      <x:c r="N86" s="123"/>
      <x:c r="O86" s="123"/>
      <x:c r="P86" s="123"/>
      <x:c r="Q86" s="123"/>
      <x:c r="R86" s="123"/>
      <x:c r="S86" s="125"/>
      <x:c r="T86" s="15" t="str">
        <x:f>IF(A86="","",IF(AND(P86="Yes",Q86="Yes",R86="Yes"),"REQUIRED ACKNOWLEDGMENTS COMPLETE","HOLD - REQUIRED ACKNOWLEDGMENT"))</x:f>
      </x:c>
      <x:c r="U86" s="122"/>
      <x:c r="V86" s="125"/>
    </x:row>
    <x:row r="87">
      <x:c r="A87" s="122"/>
      <x:c r="B87" s="123"/>
      <x:c r="C87" s="125"/>
      <x:c r="D87" s="152" t="str">
        <x:f>IF(A87="","",'Settings'!$B$6)</x:f>
      </x:c>
      <x:c r="E87" s="122"/>
      <x:c r="F87" s="156"/>
      <x:c r="G87" s="156"/>
      <x:c r="H87" s="156"/>
      <x:c r="I87" s="157"/>
      <x:c r="J87" s="155" t="str">
        <x:f>IF(A87="","",MAX(0,D87-F87-G87))</x:f>
      </x:c>
      <x:c r="K87" s="15" t="str">
        <x:f>IF(A87="","",IF(AND(E87="Approved",F87&gt;=D87),"WAIVED - CURRENT",IF(J87=0,"PAID - CURRENT",IF(G87&gt;0,"PARTIAL","PENDING"))))</x:f>
      </x:c>
      <x:c r="L87" s="15" t="str">
        <x:f>IF(A87="","",IF(OR(K87="PAID - CURRENT",K87="WAIVED - CURRENT"),"CURRENT","HOLD"))</x:f>
      </x:c>
      <x:c r="M87" s="122"/>
      <x:c r="N87" s="123"/>
      <x:c r="O87" s="123"/>
      <x:c r="P87" s="123"/>
      <x:c r="Q87" s="123"/>
      <x:c r="R87" s="123"/>
      <x:c r="S87" s="125"/>
      <x:c r="T87" s="15" t="str">
        <x:f>IF(A87="","",IF(AND(P87="Yes",Q87="Yes",R87="Yes"),"REQUIRED ACKNOWLEDGMENTS COMPLETE","HOLD - REQUIRED ACKNOWLEDGMENT"))</x:f>
      </x:c>
      <x:c r="U87" s="122"/>
      <x:c r="V87" s="125"/>
    </x:row>
    <x:row r="88">
      <x:c r="A88" s="122"/>
      <x:c r="B88" s="123"/>
      <x:c r="C88" s="125"/>
      <x:c r="D88" s="152" t="str">
        <x:f>IF(A88="","",'Settings'!$B$6)</x:f>
      </x:c>
      <x:c r="E88" s="122"/>
      <x:c r="F88" s="156"/>
      <x:c r="G88" s="156"/>
      <x:c r="H88" s="156"/>
      <x:c r="I88" s="157"/>
      <x:c r="J88" s="155" t="str">
        <x:f>IF(A88="","",MAX(0,D88-F88-G88))</x:f>
      </x:c>
      <x:c r="K88" s="15" t="str">
        <x:f>IF(A88="","",IF(AND(E88="Approved",F88&gt;=D88),"WAIVED - CURRENT",IF(J88=0,"PAID - CURRENT",IF(G88&gt;0,"PARTIAL","PENDING"))))</x:f>
      </x:c>
      <x:c r="L88" s="15" t="str">
        <x:f>IF(A88="","",IF(OR(K88="PAID - CURRENT",K88="WAIVED - CURRENT"),"CURRENT","HOLD"))</x:f>
      </x:c>
      <x:c r="M88" s="122"/>
      <x:c r="N88" s="123"/>
      <x:c r="O88" s="123"/>
      <x:c r="P88" s="123"/>
      <x:c r="Q88" s="123"/>
      <x:c r="R88" s="123"/>
      <x:c r="S88" s="125"/>
      <x:c r="T88" s="15" t="str">
        <x:f>IF(A88="","",IF(AND(P88="Yes",Q88="Yes",R88="Yes"),"REQUIRED ACKNOWLEDGMENTS COMPLETE","HOLD - REQUIRED ACKNOWLEDGMENT"))</x:f>
      </x:c>
      <x:c r="U88" s="122"/>
      <x:c r="V88" s="125"/>
    </x:row>
    <x:row r="89">
      <x:c r="A89" s="122"/>
      <x:c r="B89" s="123"/>
      <x:c r="C89" s="125"/>
      <x:c r="D89" s="152" t="str">
        <x:f>IF(A89="","",'Settings'!$B$6)</x:f>
      </x:c>
      <x:c r="E89" s="122"/>
      <x:c r="F89" s="156"/>
      <x:c r="G89" s="156"/>
      <x:c r="H89" s="156"/>
      <x:c r="I89" s="157"/>
      <x:c r="J89" s="155" t="str">
        <x:f>IF(A89="","",MAX(0,D89-F89-G89))</x:f>
      </x:c>
      <x:c r="K89" s="15" t="str">
        <x:f>IF(A89="","",IF(AND(E89="Approved",F89&gt;=D89),"WAIVED - CURRENT",IF(J89=0,"PAID - CURRENT",IF(G89&gt;0,"PARTIAL","PENDING"))))</x:f>
      </x:c>
      <x:c r="L89" s="15" t="str">
        <x:f>IF(A89="","",IF(OR(K89="PAID - CURRENT",K89="WAIVED - CURRENT"),"CURRENT","HOLD"))</x:f>
      </x:c>
      <x:c r="M89" s="122"/>
      <x:c r="N89" s="123"/>
      <x:c r="O89" s="123"/>
      <x:c r="P89" s="123"/>
      <x:c r="Q89" s="123"/>
      <x:c r="R89" s="123"/>
      <x:c r="S89" s="125"/>
      <x:c r="T89" s="15" t="str">
        <x:f>IF(A89="","",IF(AND(P89="Yes",Q89="Yes",R89="Yes"),"REQUIRED ACKNOWLEDGMENTS COMPLETE","HOLD - REQUIRED ACKNOWLEDGMENT"))</x:f>
      </x:c>
      <x:c r="U89" s="122"/>
      <x:c r="V89" s="125"/>
    </x:row>
    <x:row r="90">
      <x:c r="A90" s="122"/>
      <x:c r="B90" s="123"/>
      <x:c r="C90" s="125"/>
      <x:c r="D90" s="152" t="str">
        <x:f>IF(A90="","",'Settings'!$B$6)</x:f>
      </x:c>
      <x:c r="E90" s="122"/>
      <x:c r="F90" s="156"/>
      <x:c r="G90" s="156"/>
      <x:c r="H90" s="156"/>
      <x:c r="I90" s="157"/>
      <x:c r="J90" s="155" t="str">
        <x:f>IF(A90="","",MAX(0,D90-F90-G90))</x:f>
      </x:c>
      <x:c r="K90" s="15" t="str">
        <x:f>IF(A90="","",IF(AND(E90="Approved",F90&gt;=D90),"WAIVED - CURRENT",IF(J90=0,"PAID - CURRENT",IF(G90&gt;0,"PARTIAL","PENDING"))))</x:f>
      </x:c>
      <x:c r="L90" s="15" t="str">
        <x:f>IF(A90="","",IF(OR(K90="PAID - CURRENT",K90="WAIVED - CURRENT"),"CURRENT","HOLD"))</x:f>
      </x:c>
      <x:c r="M90" s="122"/>
      <x:c r="N90" s="123"/>
      <x:c r="O90" s="123"/>
      <x:c r="P90" s="123"/>
      <x:c r="Q90" s="123"/>
      <x:c r="R90" s="123"/>
      <x:c r="S90" s="125"/>
      <x:c r="T90" s="15" t="str">
        <x:f>IF(A90="","",IF(AND(P90="Yes",Q90="Yes",R90="Yes"),"REQUIRED ACKNOWLEDGMENTS COMPLETE","HOLD - REQUIRED ACKNOWLEDGMENT"))</x:f>
      </x:c>
      <x:c r="U90" s="122"/>
      <x:c r="V90" s="125"/>
    </x:row>
    <x:row r="91">
      <x:c r="A91" s="122"/>
      <x:c r="B91" s="123"/>
      <x:c r="C91" s="125"/>
      <x:c r="D91" s="152" t="str">
        <x:f>IF(A91="","",'Settings'!$B$6)</x:f>
      </x:c>
      <x:c r="E91" s="122"/>
      <x:c r="F91" s="156"/>
      <x:c r="G91" s="156"/>
      <x:c r="H91" s="156"/>
      <x:c r="I91" s="157"/>
      <x:c r="J91" s="155" t="str">
        <x:f>IF(A91="","",MAX(0,D91-F91-G91))</x:f>
      </x:c>
      <x:c r="K91" s="15" t="str">
        <x:f>IF(A91="","",IF(AND(E91="Approved",F91&gt;=D91),"WAIVED - CURRENT",IF(J91=0,"PAID - CURRENT",IF(G91&gt;0,"PARTIAL","PENDING"))))</x:f>
      </x:c>
      <x:c r="L91" s="15" t="str">
        <x:f>IF(A91="","",IF(OR(K91="PAID - CURRENT",K91="WAIVED - CURRENT"),"CURRENT","HOLD"))</x:f>
      </x:c>
      <x:c r="M91" s="122"/>
      <x:c r="N91" s="123"/>
      <x:c r="O91" s="123"/>
      <x:c r="P91" s="123"/>
      <x:c r="Q91" s="123"/>
      <x:c r="R91" s="123"/>
      <x:c r="S91" s="125"/>
      <x:c r="T91" s="15" t="str">
        <x:f>IF(A91="","",IF(AND(P91="Yes",Q91="Yes",R91="Yes"),"REQUIRED ACKNOWLEDGMENTS COMPLETE","HOLD - REQUIRED ACKNOWLEDGMENT"))</x:f>
      </x:c>
      <x:c r="U91" s="122"/>
      <x:c r="V91" s="125"/>
    </x:row>
    <x:row r="92">
      <x:c r="A92" s="122"/>
      <x:c r="B92" s="123"/>
      <x:c r="C92" s="125"/>
      <x:c r="D92" s="152" t="str">
        <x:f>IF(A92="","",'Settings'!$B$6)</x:f>
      </x:c>
      <x:c r="E92" s="122"/>
      <x:c r="F92" s="156"/>
      <x:c r="G92" s="156"/>
      <x:c r="H92" s="156"/>
      <x:c r="I92" s="157"/>
      <x:c r="J92" s="155" t="str">
        <x:f>IF(A92="","",MAX(0,D92-F92-G92))</x:f>
      </x:c>
      <x:c r="K92" s="15" t="str">
        <x:f>IF(A92="","",IF(AND(E92="Approved",F92&gt;=D92),"WAIVED - CURRENT",IF(J92=0,"PAID - CURRENT",IF(G92&gt;0,"PARTIAL","PENDING"))))</x:f>
      </x:c>
      <x:c r="L92" s="15" t="str">
        <x:f>IF(A92="","",IF(OR(K92="PAID - CURRENT",K92="WAIVED - CURRENT"),"CURRENT","HOLD"))</x:f>
      </x:c>
      <x:c r="M92" s="122"/>
      <x:c r="N92" s="123"/>
      <x:c r="O92" s="123"/>
      <x:c r="P92" s="123"/>
      <x:c r="Q92" s="123"/>
      <x:c r="R92" s="123"/>
      <x:c r="S92" s="125"/>
      <x:c r="T92" s="15" t="str">
        <x:f>IF(A92="","",IF(AND(P92="Yes",Q92="Yes",R92="Yes"),"REQUIRED ACKNOWLEDGMENTS COMPLETE","HOLD - REQUIRED ACKNOWLEDGMENT"))</x:f>
      </x:c>
      <x:c r="U92" s="122"/>
      <x:c r="V92" s="125"/>
    </x:row>
    <x:row r="93">
      <x:c r="A93" s="122"/>
      <x:c r="B93" s="123"/>
      <x:c r="C93" s="125"/>
      <x:c r="D93" s="152" t="str">
        <x:f>IF(A93="","",'Settings'!$B$6)</x:f>
      </x:c>
      <x:c r="E93" s="122"/>
      <x:c r="F93" s="156"/>
      <x:c r="G93" s="156"/>
      <x:c r="H93" s="156"/>
      <x:c r="I93" s="157"/>
      <x:c r="J93" s="155" t="str">
        <x:f>IF(A93="","",MAX(0,D93-F93-G93))</x:f>
      </x:c>
      <x:c r="K93" s="15" t="str">
        <x:f>IF(A93="","",IF(AND(E93="Approved",F93&gt;=D93),"WAIVED - CURRENT",IF(J93=0,"PAID - CURRENT",IF(G93&gt;0,"PARTIAL","PENDING"))))</x:f>
      </x:c>
      <x:c r="L93" s="15" t="str">
        <x:f>IF(A93="","",IF(OR(K93="PAID - CURRENT",K93="WAIVED - CURRENT"),"CURRENT","HOLD"))</x:f>
      </x:c>
      <x:c r="M93" s="122"/>
      <x:c r="N93" s="123"/>
      <x:c r="O93" s="123"/>
      <x:c r="P93" s="123"/>
      <x:c r="Q93" s="123"/>
      <x:c r="R93" s="123"/>
      <x:c r="S93" s="125"/>
      <x:c r="T93" s="15" t="str">
        <x:f>IF(A93="","",IF(AND(P93="Yes",Q93="Yes",R93="Yes"),"REQUIRED ACKNOWLEDGMENTS COMPLETE","HOLD - REQUIRED ACKNOWLEDGMENT"))</x:f>
      </x:c>
      <x:c r="U93" s="122"/>
      <x:c r="V93" s="125"/>
    </x:row>
    <x:row r="94">
      <x:c r="A94" s="122"/>
      <x:c r="B94" s="123"/>
      <x:c r="C94" s="125"/>
      <x:c r="D94" s="152" t="str">
        <x:f>IF(A94="","",'Settings'!$B$6)</x:f>
      </x:c>
      <x:c r="E94" s="122"/>
      <x:c r="F94" s="156"/>
      <x:c r="G94" s="156"/>
      <x:c r="H94" s="156"/>
      <x:c r="I94" s="157"/>
      <x:c r="J94" s="155" t="str">
        <x:f>IF(A94="","",MAX(0,D94-F94-G94))</x:f>
      </x:c>
      <x:c r="K94" s="15" t="str">
        <x:f>IF(A94="","",IF(AND(E94="Approved",F94&gt;=D94),"WAIVED - CURRENT",IF(J94=0,"PAID - CURRENT",IF(G94&gt;0,"PARTIAL","PENDING"))))</x:f>
      </x:c>
      <x:c r="L94" s="15" t="str">
        <x:f>IF(A94="","",IF(OR(K94="PAID - CURRENT",K94="WAIVED - CURRENT"),"CURRENT","HOLD"))</x:f>
      </x:c>
      <x:c r="M94" s="122"/>
      <x:c r="N94" s="123"/>
      <x:c r="O94" s="123"/>
      <x:c r="P94" s="123"/>
      <x:c r="Q94" s="123"/>
      <x:c r="R94" s="123"/>
      <x:c r="S94" s="125"/>
      <x:c r="T94" s="15" t="str">
        <x:f>IF(A94="","",IF(AND(P94="Yes",Q94="Yes",R94="Yes"),"REQUIRED ACKNOWLEDGMENTS COMPLETE","HOLD - REQUIRED ACKNOWLEDGMENT"))</x:f>
      </x:c>
      <x:c r="U94" s="122"/>
      <x:c r="V94" s="125"/>
    </x:row>
    <x:row r="95">
      <x:c r="A95" s="122"/>
      <x:c r="B95" s="123"/>
      <x:c r="C95" s="125"/>
      <x:c r="D95" s="152" t="str">
        <x:f>IF(A95="","",'Settings'!$B$6)</x:f>
      </x:c>
      <x:c r="E95" s="122"/>
      <x:c r="F95" s="156"/>
      <x:c r="G95" s="156"/>
      <x:c r="H95" s="156"/>
      <x:c r="I95" s="157"/>
      <x:c r="J95" s="155" t="str">
        <x:f>IF(A95="","",MAX(0,D95-F95-G95))</x:f>
      </x:c>
      <x:c r="K95" s="15" t="str">
        <x:f>IF(A95="","",IF(AND(E95="Approved",F95&gt;=D95),"WAIVED - CURRENT",IF(J95=0,"PAID - CURRENT",IF(G95&gt;0,"PARTIAL","PENDING"))))</x:f>
      </x:c>
      <x:c r="L95" s="15" t="str">
        <x:f>IF(A95="","",IF(OR(K95="PAID - CURRENT",K95="WAIVED - CURRENT"),"CURRENT","HOLD"))</x:f>
      </x:c>
      <x:c r="M95" s="122"/>
      <x:c r="N95" s="123"/>
      <x:c r="O95" s="123"/>
      <x:c r="P95" s="123"/>
      <x:c r="Q95" s="123"/>
      <x:c r="R95" s="123"/>
      <x:c r="S95" s="125"/>
      <x:c r="T95" s="15" t="str">
        <x:f>IF(A95="","",IF(AND(P95="Yes",Q95="Yes",R95="Yes"),"REQUIRED ACKNOWLEDGMENTS COMPLETE","HOLD - REQUIRED ACKNOWLEDGMENT"))</x:f>
      </x:c>
      <x:c r="U95" s="122"/>
      <x:c r="V95" s="125"/>
    </x:row>
    <x:row r="96">
      <x:c r="A96" s="122"/>
      <x:c r="B96" s="123"/>
      <x:c r="C96" s="125"/>
      <x:c r="D96" s="152" t="str">
        <x:f>IF(A96="","",'Settings'!$B$6)</x:f>
      </x:c>
      <x:c r="E96" s="122"/>
      <x:c r="F96" s="156"/>
      <x:c r="G96" s="156"/>
      <x:c r="H96" s="156"/>
      <x:c r="I96" s="157"/>
      <x:c r="J96" s="155" t="str">
        <x:f>IF(A96="","",MAX(0,D96-F96-G96))</x:f>
      </x:c>
      <x:c r="K96" s="15" t="str">
        <x:f>IF(A96="","",IF(AND(E96="Approved",F96&gt;=D96),"WAIVED - CURRENT",IF(J96=0,"PAID - CURRENT",IF(G96&gt;0,"PARTIAL","PENDING"))))</x:f>
      </x:c>
      <x:c r="L96" s="15" t="str">
        <x:f>IF(A96="","",IF(OR(K96="PAID - CURRENT",K96="WAIVED - CURRENT"),"CURRENT","HOLD"))</x:f>
      </x:c>
      <x:c r="M96" s="122"/>
      <x:c r="N96" s="123"/>
      <x:c r="O96" s="123"/>
      <x:c r="P96" s="123"/>
      <x:c r="Q96" s="123"/>
      <x:c r="R96" s="123"/>
      <x:c r="S96" s="125"/>
      <x:c r="T96" s="15" t="str">
        <x:f>IF(A96="","",IF(AND(P96="Yes",Q96="Yes",R96="Yes"),"REQUIRED ACKNOWLEDGMENTS COMPLETE","HOLD - REQUIRED ACKNOWLEDGMENT"))</x:f>
      </x:c>
      <x:c r="U96" s="122"/>
      <x:c r="V96" s="125"/>
    </x:row>
    <x:row r="97">
      <x:c r="A97" s="122"/>
      <x:c r="B97" s="123"/>
      <x:c r="C97" s="125"/>
      <x:c r="D97" s="152" t="str">
        <x:f>IF(A97="","",'Settings'!$B$6)</x:f>
      </x:c>
      <x:c r="E97" s="122"/>
      <x:c r="F97" s="156"/>
      <x:c r="G97" s="156"/>
      <x:c r="H97" s="156"/>
      <x:c r="I97" s="157"/>
      <x:c r="J97" s="155" t="str">
        <x:f>IF(A97="","",MAX(0,D97-F97-G97))</x:f>
      </x:c>
      <x:c r="K97" s="15" t="str">
        <x:f>IF(A97="","",IF(AND(E97="Approved",F97&gt;=D97),"WAIVED - CURRENT",IF(J97=0,"PAID - CURRENT",IF(G97&gt;0,"PARTIAL","PENDING"))))</x:f>
      </x:c>
      <x:c r="L97" s="15" t="str">
        <x:f>IF(A97="","",IF(OR(K97="PAID - CURRENT",K97="WAIVED - CURRENT"),"CURRENT","HOLD"))</x:f>
      </x:c>
      <x:c r="M97" s="122"/>
      <x:c r="N97" s="123"/>
      <x:c r="O97" s="123"/>
      <x:c r="P97" s="123"/>
      <x:c r="Q97" s="123"/>
      <x:c r="R97" s="123"/>
      <x:c r="S97" s="125"/>
      <x:c r="T97" s="15" t="str">
        <x:f>IF(A97="","",IF(AND(P97="Yes",Q97="Yes",R97="Yes"),"REQUIRED ACKNOWLEDGMENTS COMPLETE","HOLD - REQUIRED ACKNOWLEDGMENT"))</x:f>
      </x:c>
      <x:c r="U97" s="122"/>
      <x:c r="V97" s="125"/>
    </x:row>
    <x:row r="98">
      <x:c r="A98" s="122"/>
      <x:c r="B98" s="123"/>
      <x:c r="C98" s="125"/>
      <x:c r="D98" s="152" t="str">
        <x:f>IF(A98="","",'Settings'!$B$6)</x:f>
      </x:c>
      <x:c r="E98" s="122"/>
      <x:c r="F98" s="156"/>
      <x:c r="G98" s="156"/>
      <x:c r="H98" s="156"/>
      <x:c r="I98" s="157"/>
      <x:c r="J98" s="155" t="str">
        <x:f>IF(A98="","",MAX(0,D98-F98-G98))</x:f>
      </x:c>
      <x:c r="K98" s="15" t="str">
        <x:f>IF(A98="","",IF(AND(E98="Approved",F98&gt;=D98),"WAIVED - CURRENT",IF(J98=0,"PAID - CURRENT",IF(G98&gt;0,"PARTIAL","PENDING"))))</x:f>
      </x:c>
      <x:c r="L98" s="15" t="str">
        <x:f>IF(A98="","",IF(OR(K98="PAID - CURRENT",K98="WAIVED - CURRENT"),"CURRENT","HOLD"))</x:f>
      </x:c>
      <x:c r="M98" s="122"/>
      <x:c r="N98" s="123"/>
      <x:c r="O98" s="123"/>
      <x:c r="P98" s="123"/>
      <x:c r="Q98" s="123"/>
      <x:c r="R98" s="123"/>
      <x:c r="S98" s="125"/>
      <x:c r="T98" s="15" t="str">
        <x:f>IF(A98="","",IF(AND(P98="Yes",Q98="Yes",R98="Yes"),"REQUIRED ACKNOWLEDGMENTS COMPLETE","HOLD - REQUIRED ACKNOWLEDGMENT"))</x:f>
      </x:c>
      <x:c r="U98" s="122"/>
      <x:c r="V98" s="125"/>
    </x:row>
    <x:row r="99">
      <x:c r="A99" s="122"/>
      <x:c r="B99" s="123"/>
      <x:c r="C99" s="125"/>
      <x:c r="D99" s="152" t="str">
        <x:f>IF(A99="","",'Settings'!$B$6)</x:f>
      </x:c>
      <x:c r="E99" s="122"/>
      <x:c r="F99" s="156"/>
      <x:c r="G99" s="156"/>
      <x:c r="H99" s="156"/>
      <x:c r="I99" s="157"/>
      <x:c r="J99" s="155" t="str">
        <x:f>IF(A99="","",MAX(0,D99-F99-G99))</x:f>
      </x:c>
      <x:c r="K99" s="15" t="str">
        <x:f>IF(A99="","",IF(AND(E99="Approved",F99&gt;=D99),"WAIVED - CURRENT",IF(J99=0,"PAID - CURRENT",IF(G99&gt;0,"PARTIAL","PENDING"))))</x:f>
      </x:c>
      <x:c r="L99" s="15" t="str">
        <x:f>IF(A99="","",IF(OR(K99="PAID - CURRENT",K99="WAIVED - CURRENT"),"CURRENT","HOLD"))</x:f>
      </x:c>
      <x:c r="M99" s="122"/>
      <x:c r="N99" s="123"/>
      <x:c r="O99" s="123"/>
      <x:c r="P99" s="123"/>
      <x:c r="Q99" s="123"/>
      <x:c r="R99" s="123"/>
      <x:c r="S99" s="125"/>
      <x:c r="T99" s="15" t="str">
        <x:f>IF(A99="","",IF(AND(P99="Yes",Q99="Yes",R99="Yes"),"REQUIRED ACKNOWLEDGMENTS COMPLETE","HOLD - REQUIRED ACKNOWLEDGMENT"))</x:f>
      </x:c>
      <x:c r="U99" s="122"/>
      <x:c r="V99" s="125"/>
    </x:row>
    <x:row r="100">
      <x:c r="A100" s="122"/>
      <x:c r="B100" s="123"/>
      <x:c r="C100" s="125"/>
      <x:c r="D100" s="152" t="str">
        <x:f>IF(A100="","",'Settings'!$B$6)</x:f>
      </x:c>
      <x:c r="E100" s="122"/>
      <x:c r="F100" s="156"/>
      <x:c r="G100" s="156"/>
      <x:c r="H100" s="156"/>
      <x:c r="I100" s="157"/>
      <x:c r="J100" s="155" t="str">
        <x:f>IF(A100="","",MAX(0,D100-F100-G100))</x:f>
      </x:c>
      <x:c r="K100" s="15" t="str">
        <x:f>IF(A100="","",IF(AND(E100="Approved",F100&gt;=D100),"WAIVED - CURRENT",IF(J100=0,"PAID - CURRENT",IF(G100&gt;0,"PARTIAL","PENDING"))))</x:f>
      </x:c>
      <x:c r="L100" s="15" t="str">
        <x:f>IF(A100="","",IF(OR(K100="PAID - CURRENT",K100="WAIVED - CURRENT"),"CURRENT","HOLD"))</x:f>
      </x:c>
      <x:c r="M100" s="122"/>
      <x:c r="N100" s="123"/>
      <x:c r="O100" s="123"/>
      <x:c r="P100" s="123"/>
      <x:c r="Q100" s="123"/>
      <x:c r="R100" s="123"/>
      <x:c r="S100" s="125"/>
      <x:c r="T100" s="15" t="str">
        <x:f>IF(A100="","",IF(AND(P100="Yes",Q100="Yes",R100="Yes"),"REQUIRED ACKNOWLEDGMENTS COMPLETE","HOLD - REQUIRED ACKNOWLEDGMENT"))</x:f>
      </x:c>
      <x:c r="U100" s="122"/>
      <x:c r="V100" s="125"/>
    </x:row>
    <x:row r="101">
      <x:c r="A101" s="122"/>
      <x:c r="B101" s="123"/>
      <x:c r="C101" s="125"/>
      <x:c r="D101" s="152" t="str">
        <x:f>IF(A101="","",'Settings'!$B$6)</x:f>
      </x:c>
      <x:c r="E101" s="122"/>
      <x:c r="F101" s="156"/>
      <x:c r="G101" s="156"/>
      <x:c r="H101" s="156"/>
      <x:c r="I101" s="157"/>
      <x:c r="J101" s="155" t="str">
        <x:f>IF(A101="","",MAX(0,D101-F101-G101))</x:f>
      </x:c>
      <x:c r="K101" s="15" t="str">
        <x:f>IF(A101="","",IF(AND(E101="Approved",F101&gt;=D101),"WAIVED - CURRENT",IF(J101=0,"PAID - CURRENT",IF(G101&gt;0,"PARTIAL","PENDING"))))</x:f>
      </x:c>
      <x:c r="L101" s="15" t="str">
        <x:f>IF(A101="","",IF(OR(K101="PAID - CURRENT",K101="WAIVED - CURRENT"),"CURRENT","HOLD"))</x:f>
      </x:c>
      <x:c r="M101" s="122"/>
      <x:c r="N101" s="123"/>
      <x:c r="O101" s="123"/>
      <x:c r="P101" s="123"/>
      <x:c r="Q101" s="123"/>
      <x:c r="R101" s="123"/>
      <x:c r="S101" s="125"/>
      <x:c r="T101" s="15" t="str">
        <x:f>IF(A101="","",IF(AND(P101="Yes",Q101="Yes",R101="Yes"),"REQUIRED ACKNOWLEDGMENTS COMPLETE","HOLD - REQUIRED ACKNOWLEDGMENT"))</x:f>
      </x:c>
      <x:c r="U101" s="122"/>
      <x:c r="V101" s="125"/>
    </x:row>
    <x:row r="102">
      <x:c r="A102" s="122"/>
      <x:c r="B102" s="123"/>
      <x:c r="C102" s="125"/>
      <x:c r="D102" s="152" t="str">
        <x:f>IF(A102="","",'Settings'!$B$6)</x:f>
      </x:c>
      <x:c r="E102" s="122"/>
      <x:c r="F102" s="156"/>
      <x:c r="G102" s="156"/>
      <x:c r="H102" s="156"/>
      <x:c r="I102" s="157"/>
      <x:c r="J102" s="155" t="str">
        <x:f>IF(A102="","",MAX(0,D102-F102-G102))</x:f>
      </x:c>
      <x:c r="K102" s="15" t="str">
        <x:f>IF(A102="","",IF(AND(E102="Approved",F102&gt;=D102),"WAIVED - CURRENT",IF(J102=0,"PAID - CURRENT",IF(G102&gt;0,"PARTIAL","PENDING"))))</x:f>
      </x:c>
      <x:c r="L102" s="15" t="str">
        <x:f>IF(A102="","",IF(OR(K102="PAID - CURRENT",K102="WAIVED - CURRENT"),"CURRENT","HOLD"))</x:f>
      </x:c>
      <x:c r="M102" s="122"/>
      <x:c r="N102" s="123"/>
      <x:c r="O102" s="123"/>
      <x:c r="P102" s="123"/>
      <x:c r="Q102" s="123"/>
      <x:c r="R102" s="123"/>
      <x:c r="S102" s="125"/>
      <x:c r="T102" s="15" t="str">
        <x:f>IF(A102="","",IF(AND(P102="Yes",Q102="Yes",R102="Yes"),"REQUIRED ACKNOWLEDGMENTS COMPLETE","HOLD - REQUIRED ACKNOWLEDGMENT"))</x:f>
      </x:c>
      <x:c r="U102" s="122"/>
      <x:c r="V102" s="125"/>
    </x:row>
    <x:row r="103">
      <x:c r="A103" s="122"/>
      <x:c r="B103" s="123"/>
      <x:c r="C103" s="125"/>
      <x:c r="D103" s="152" t="str">
        <x:f>IF(A103="","",'Settings'!$B$6)</x:f>
      </x:c>
      <x:c r="E103" s="122"/>
      <x:c r="F103" s="156"/>
      <x:c r="G103" s="156"/>
      <x:c r="H103" s="156"/>
      <x:c r="I103" s="157"/>
      <x:c r="J103" s="155" t="str">
        <x:f>IF(A103="","",MAX(0,D103-F103-G103))</x:f>
      </x:c>
      <x:c r="K103" s="15" t="str">
        <x:f>IF(A103="","",IF(AND(E103="Approved",F103&gt;=D103),"WAIVED - CURRENT",IF(J103=0,"PAID - CURRENT",IF(G103&gt;0,"PARTIAL","PENDING"))))</x:f>
      </x:c>
      <x:c r="L103" s="15" t="str">
        <x:f>IF(A103="","",IF(OR(K103="PAID - CURRENT",K103="WAIVED - CURRENT"),"CURRENT","HOLD"))</x:f>
      </x:c>
      <x:c r="M103" s="122"/>
      <x:c r="N103" s="123"/>
      <x:c r="O103" s="123"/>
      <x:c r="P103" s="123"/>
      <x:c r="Q103" s="123"/>
      <x:c r="R103" s="123"/>
      <x:c r="S103" s="125"/>
      <x:c r="T103" s="15" t="str">
        <x:f>IF(A103="","",IF(AND(P103="Yes",Q103="Yes",R103="Yes"),"REQUIRED ACKNOWLEDGMENTS COMPLETE","HOLD - REQUIRED ACKNOWLEDGMENT"))</x:f>
      </x:c>
      <x:c r="U103" s="122"/>
      <x:c r="V103" s="125"/>
    </x:row>
    <x:row r="104">
      <x:c r="A104" s="122"/>
      <x:c r="B104" s="123"/>
      <x:c r="C104" s="125"/>
      <x:c r="D104" s="152" t="str">
        <x:f>IF(A104="","",'Settings'!$B$6)</x:f>
      </x:c>
      <x:c r="E104" s="122"/>
      <x:c r="F104" s="156"/>
      <x:c r="G104" s="156"/>
      <x:c r="H104" s="156"/>
      <x:c r="I104" s="157"/>
      <x:c r="J104" s="155" t="str">
        <x:f>IF(A104="","",MAX(0,D104-F104-G104))</x:f>
      </x:c>
      <x:c r="K104" s="15" t="str">
        <x:f>IF(A104="","",IF(AND(E104="Approved",F104&gt;=D104),"WAIVED - CURRENT",IF(J104=0,"PAID - CURRENT",IF(G104&gt;0,"PARTIAL","PENDING"))))</x:f>
      </x:c>
      <x:c r="L104" s="15" t="str">
        <x:f>IF(A104="","",IF(OR(K104="PAID - CURRENT",K104="WAIVED - CURRENT"),"CURRENT","HOLD"))</x:f>
      </x:c>
      <x:c r="M104" s="122"/>
      <x:c r="N104" s="123"/>
      <x:c r="O104" s="123"/>
      <x:c r="P104" s="123"/>
      <x:c r="Q104" s="123"/>
      <x:c r="R104" s="123"/>
      <x:c r="S104" s="125"/>
      <x:c r="T104" s="15" t="str">
        <x:f>IF(A104="","",IF(AND(P104="Yes",Q104="Yes",R104="Yes"),"REQUIRED ACKNOWLEDGMENTS COMPLETE","HOLD - REQUIRED ACKNOWLEDGMENT"))</x:f>
      </x:c>
      <x:c r="U104" s="122"/>
      <x:c r="V104" s="125"/>
    </x:row>
    <x:row r="105">
      <x:c r="A105" s="122"/>
      <x:c r="B105" s="123"/>
      <x:c r="C105" s="125"/>
      <x:c r="D105" s="152" t="str">
        <x:f>IF(A105="","",'Settings'!$B$6)</x:f>
      </x:c>
      <x:c r="E105" s="122"/>
      <x:c r="F105" s="156"/>
      <x:c r="G105" s="156"/>
      <x:c r="H105" s="156"/>
      <x:c r="I105" s="157"/>
      <x:c r="J105" s="155" t="str">
        <x:f>IF(A105="","",MAX(0,D105-F105-G105))</x:f>
      </x:c>
      <x:c r="K105" s="15" t="str">
        <x:f>IF(A105="","",IF(AND(E105="Approved",F105&gt;=D105),"WAIVED - CURRENT",IF(J105=0,"PAID - CURRENT",IF(G105&gt;0,"PARTIAL","PENDING"))))</x:f>
      </x:c>
      <x:c r="L105" s="15" t="str">
        <x:f>IF(A105="","",IF(OR(K105="PAID - CURRENT",K105="WAIVED - CURRENT"),"CURRENT","HOLD"))</x:f>
      </x:c>
      <x:c r="M105" s="122"/>
      <x:c r="N105" s="123"/>
      <x:c r="O105" s="123"/>
      <x:c r="P105" s="123"/>
      <x:c r="Q105" s="123"/>
      <x:c r="R105" s="123"/>
      <x:c r="S105" s="125"/>
      <x:c r="T105" s="15" t="str">
        <x:f>IF(A105="","",IF(AND(P105="Yes",Q105="Yes",R105="Yes"),"REQUIRED ACKNOWLEDGMENTS COMPLETE","HOLD - REQUIRED ACKNOWLEDGMENT"))</x:f>
      </x:c>
      <x:c r="U105" s="122"/>
      <x:c r="V105" s="125"/>
    </x:row>
    <x:row r="106">
      <x:c r="A106" s="122"/>
      <x:c r="B106" s="123"/>
      <x:c r="C106" s="125"/>
      <x:c r="D106" s="152" t="str">
        <x:f>IF(A106="","",'Settings'!$B$6)</x:f>
      </x:c>
      <x:c r="E106" s="122"/>
      <x:c r="F106" s="156"/>
      <x:c r="G106" s="156"/>
      <x:c r="H106" s="156"/>
      <x:c r="I106" s="157"/>
      <x:c r="J106" s="155" t="str">
        <x:f>IF(A106="","",MAX(0,D106-F106-G106))</x:f>
      </x:c>
      <x:c r="K106" s="15" t="str">
        <x:f>IF(A106="","",IF(AND(E106="Approved",F106&gt;=D106),"WAIVED - CURRENT",IF(J106=0,"PAID - CURRENT",IF(G106&gt;0,"PARTIAL","PENDING"))))</x:f>
      </x:c>
      <x:c r="L106" s="15" t="str">
        <x:f>IF(A106="","",IF(OR(K106="PAID - CURRENT",K106="WAIVED - CURRENT"),"CURRENT","HOLD"))</x:f>
      </x:c>
      <x:c r="M106" s="122"/>
      <x:c r="N106" s="123"/>
      <x:c r="O106" s="123"/>
      <x:c r="P106" s="123"/>
      <x:c r="Q106" s="123"/>
      <x:c r="R106" s="123"/>
      <x:c r="S106" s="125"/>
      <x:c r="T106" s="15" t="str">
        <x:f>IF(A106="","",IF(AND(P106="Yes",Q106="Yes",R106="Yes"),"REQUIRED ACKNOWLEDGMENTS COMPLETE","HOLD - REQUIRED ACKNOWLEDGMENT"))</x:f>
      </x:c>
      <x:c r="U106" s="122"/>
      <x:c r="V106" s="125"/>
    </x:row>
    <x:row r="107">
      <x:c r="A107" s="122"/>
      <x:c r="B107" s="123"/>
      <x:c r="C107" s="125"/>
      <x:c r="D107" s="152" t="str">
        <x:f>IF(A107="","",'Settings'!$B$6)</x:f>
      </x:c>
      <x:c r="E107" s="122"/>
      <x:c r="F107" s="156"/>
      <x:c r="G107" s="156"/>
      <x:c r="H107" s="156"/>
      <x:c r="I107" s="157"/>
      <x:c r="J107" s="155" t="str">
        <x:f>IF(A107="","",MAX(0,D107-F107-G107))</x:f>
      </x:c>
      <x:c r="K107" s="15" t="str">
        <x:f>IF(A107="","",IF(AND(E107="Approved",F107&gt;=D107),"WAIVED - CURRENT",IF(J107=0,"PAID - CURRENT",IF(G107&gt;0,"PARTIAL","PENDING"))))</x:f>
      </x:c>
      <x:c r="L107" s="15" t="str">
        <x:f>IF(A107="","",IF(OR(K107="PAID - CURRENT",K107="WAIVED - CURRENT"),"CURRENT","HOLD"))</x:f>
      </x:c>
      <x:c r="M107" s="122"/>
      <x:c r="N107" s="123"/>
      <x:c r="O107" s="123"/>
      <x:c r="P107" s="123"/>
      <x:c r="Q107" s="123"/>
      <x:c r="R107" s="123"/>
      <x:c r="S107" s="125"/>
      <x:c r="T107" s="15" t="str">
        <x:f>IF(A107="","",IF(AND(P107="Yes",Q107="Yes",R107="Yes"),"REQUIRED ACKNOWLEDGMENTS COMPLETE","HOLD - REQUIRED ACKNOWLEDGMENT"))</x:f>
      </x:c>
      <x:c r="U107" s="122"/>
      <x:c r="V107" s="125"/>
    </x:row>
    <x:row r="108">
      <x:c r="A108" s="122"/>
      <x:c r="B108" s="123"/>
      <x:c r="C108" s="125"/>
      <x:c r="D108" s="152" t="str">
        <x:f>IF(A108="","",'Settings'!$B$6)</x:f>
      </x:c>
      <x:c r="E108" s="122"/>
      <x:c r="F108" s="156"/>
      <x:c r="G108" s="156"/>
      <x:c r="H108" s="156"/>
      <x:c r="I108" s="157"/>
      <x:c r="J108" s="155" t="str">
        <x:f>IF(A108="","",MAX(0,D108-F108-G108))</x:f>
      </x:c>
      <x:c r="K108" s="15" t="str">
        <x:f>IF(A108="","",IF(AND(E108="Approved",F108&gt;=D108),"WAIVED - CURRENT",IF(J108=0,"PAID - CURRENT",IF(G108&gt;0,"PARTIAL","PENDING"))))</x:f>
      </x:c>
      <x:c r="L108" s="15" t="str">
        <x:f>IF(A108="","",IF(OR(K108="PAID - CURRENT",K108="WAIVED - CURRENT"),"CURRENT","HOLD"))</x:f>
      </x:c>
      <x:c r="M108" s="122"/>
      <x:c r="N108" s="123"/>
      <x:c r="O108" s="123"/>
      <x:c r="P108" s="123"/>
      <x:c r="Q108" s="123"/>
      <x:c r="R108" s="123"/>
      <x:c r="S108" s="125"/>
      <x:c r="T108" s="15" t="str">
        <x:f>IF(A108="","",IF(AND(P108="Yes",Q108="Yes",R108="Yes"),"REQUIRED ACKNOWLEDGMENTS COMPLETE","HOLD - REQUIRED ACKNOWLEDGMENT"))</x:f>
      </x:c>
      <x:c r="U108" s="122"/>
      <x:c r="V108" s="125"/>
    </x:row>
    <x:row r="109">
      <x:c r="A109" s="122"/>
      <x:c r="B109" s="123"/>
      <x:c r="C109" s="125"/>
      <x:c r="D109" s="152" t="str">
        <x:f>IF(A109="","",'Settings'!$B$6)</x:f>
      </x:c>
      <x:c r="E109" s="122"/>
      <x:c r="F109" s="156"/>
      <x:c r="G109" s="156"/>
      <x:c r="H109" s="156"/>
      <x:c r="I109" s="157"/>
      <x:c r="J109" s="155" t="str">
        <x:f>IF(A109="","",MAX(0,D109-F109-G109))</x:f>
      </x:c>
      <x:c r="K109" s="15" t="str">
        <x:f>IF(A109="","",IF(AND(E109="Approved",F109&gt;=D109),"WAIVED - CURRENT",IF(J109=0,"PAID - CURRENT",IF(G109&gt;0,"PARTIAL","PENDING"))))</x:f>
      </x:c>
      <x:c r="L109" s="15" t="str">
        <x:f>IF(A109="","",IF(OR(K109="PAID - CURRENT",K109="WAIVED - CURRENT"),"CURRENT","HOLD"))</x:f>
      </x:c>
      <x:c r="M109" s="122"/>
      <x:c r="N109" s="123"/>
      <x:c r="O109" s="123"/>
      <x:c r="P109" s="123"/>
      <x:c r="Q109" s="123"/>
      <x:c r="R109" s="123"/>
      <x:c r="S109" s="125"/>
      <x:c r="T109" s="15" t="str">
        <x:f>IF(A109="","",IF(AND(P109="Yes",Q109="Yes",R109="Yes"),"REQUIRED ACKNOWLEDGMENTS COMPLETE","HOLD - REQUIRED ACKNOWLEDGMENT"))</x:f>
      </x:c>
      <x:c r="U109" s="122"/>
      <x:c r="V109" s="125"/>
    </x:row>
    <x:row r="110">
      <x:c r="A110" s="122"/>
      <x:c r="B110" s="123"/>
      <x:c r="C110" s="125"/>
      <x:c r="D110" s="152" t="str">
        <x:f>IF(A110="","",'Settings'!$B$6)</x:f>
      </x:c>
      <x:c r="E110" s="122"/>
      <x:c r="F110" s="156"/>
      <x:c r="G110" s="156"/>
      <x:c r="H110" s="156"/>
      <x:c r="I110" s="157"/>
      <x:c r="J110" s="155" t="str">
        <x:f>IF(A110="","",MAX(0,D110-F110-G110))</x:f>
      </x:c>
      <x:c r="K110" s="15" t="str">
        <x:f>IF(A110="","",IF(AND(E110="Approved",F110&gt;=D110),"WAIVED - CURRENT",IF(J110=0,"PAID - CURRENT",IF(G110&gt;0,"PARTIAL","PENDING"))))</x:f>
      </x:c>
      <x:c r="L110" s="15" t="str">
        <x:f>IF(A110="","",IF(OR(K110="PAID - CURRENT",K110="WAIVED - CURRENT"),"CURRENT","HOLD"))</x:f>
      </x:c>
      <x:c r="M110" s="122"/>
      <x:c r="N110" s="123"/>
      <x:c r="O110" s="123"/>
      <x:c r="P110" s="123"/>
      <x:c r="Q110" s="123"/>
      <x:c r="R110" s="123"/>
      <x:c r="S110" s="125"/>
      <x:c r="T110" s="15" t="str">
        <x:f>IF(A110="","",IF(AND(P110="Yes",Q110="Yes",R110="Yes"),"REQUIRED ACKNOWLEDGMENTS COMPLETE","HOLD - REQUIRED ACKNOWLEDGMENT"))</x:f>
      </x:c>
      <x:c r="U110" s="122"/>
      <x:c r="V110" s="125"/>
    </x:row>
    <x:row r="111">
      <x:c r="A111" s="122"/>
      <x:c r="B111" s="123"/>
      <x:c r="C111" s="125"/>
      <x:c r="D111" s="152" t="str">
        <x:f>IF(A111="","",'Settings'!$B$6)</x:f>
      </x:c>
      <x:c r="E111" s="122"/>
      <x:c r="F111" s="156"/>
      <x:c r="G111" s="156"/>
      <x:c r="H111" s="156"/>
      <x:c r="I111" s="157"/>
      <x:c r="J111" s="155" t="str">
        <x:f>IF(A111="","",MAX(0,D111-F111-G111))</x:f>
      </x:c>
      <x:c r="K111" s="15" t="str">
        <x:f>IF(A111="","",IF(AND(E111="Approved",F111&gt;=D111),"WAIVED - CURRENT",IF(J111=0,"PAID - CURRENT",IF(G111&gt;0,"PARTIAL","PENDING"))))</x:f>
      </x:c>
      <x:c r="L111" s="15" t="str">
        <x:f>IF(A111="","",IF(OR(K111="PAID - CURRENT",K111="WAIVED - CURRENT"),"CURRENT","HOLD"))</x:f>
      </x:c>
      <x:c r="M111" s="122"/>
      <x:c r="N111" s="123"/>
      <x:c r="O111" s="123"/>
      <x:c r="P111" s="123"/>
      <x:c r="Q111" s="123"/>
      <x:c r="R111" s="123"/>
      <x:c r="S111" s="125"/>
      <x:c r="T111" s="15" t="str">
        <x:f>IF(A111="","",IF(AND(P111="Yes",Q111="Yes",R111="Yes"),"REQUIRED ACKNOWLEDGMENTS COMPLETE","HOLD - REQUIRED ACKNOWLEDGMENT"))</x:f>
      </x:c>
      <x:c r="U111" s="122"/>
      <x:c r="V111" s="125"/>
    </x:row>
    <x:row r="112">
      <x:c r="A112" s="122"/>
      <x:c r="B112" s="123"/>
      <x:c r="C112" s="125"/>
      <x:c r="D112" s="152" t="str">
        <x:f>IF(A112="","",'Settings'!$B$6)</x:f>
      </x:c>
      <x:c r="E112" s="122"/>
      <x:c r="F112" s="156"/>
      <x:c r="G112" s="156"/>
      <x:c r="H112" s="156"/>
      <x:c r="I112" s="157"/>
      <x:c r="J112" s="155" t="str">
        <x:f>IF(A112="","",MAX(0,D112-F112-G112))</x:f>
      </x:c>
      <x:c r="K112" s="15" t="str">
        <x:f>IF(A112="","",IF(AND(E112="Approved",F112&gt;=D112),"WAIVED - CURRENT",IF(J112=0,"PAID - CURRENT",IF(G112&gt;0,"PARTIAL","PENDING"))))</x:f>
      </x:c>
      <x:c r="L112" s="15" t="str">
        <x:f>IF(A112="","",IF(OR(K112="PAID - CURRENT",K112="WAIVED - CURRENT"),"CURRENT","HOLD"))</x:f>
      </x:c>
      <x:c r="M112" s="122"/>
      <x:c r="N112" s="123"/>
      <x:c r="O112" s="123"/>
      <x:c r="P112" s="123"/>
      <x:c r="Q112" s="123"/>
      <x:c r="R112" s="123"/>
      <x:c r="S112" s="125"/>
      <x:c r="T112" s="15" t="str">
        <x:f>IF(A112="","",IF(AND(P112="Yes",Q112="Yes",R112="Yes"),"REQUIRED ACKNOWLEDGMENTS COMPLETE","HOLD - REQUIRED ACKNOWLEDGMENT"))</x:f>
      </x:c>
      <x:c r="U112" s="122"/>
      <x:c r="V112" s="125"/>
    </x:row>
    <x:row r="113">
      <x:c r="A113" s="122"/>
      <x:c r="B113" s="123"/>
      <x:c r="C113" s="125"/>
      <x:c r="D113" s="152" t="str">
        <x:f>IF(A113="","",'Settings'!$B$6)</x:f>
      </x:c>
      <x:c r="E113" s="122"/>
      <x:c r="F113" s="156"/>
      <x:c r="G113" s="156"/>
      <x:c r="H113" s="156"/>
      <x:c r="I113" s="157"/>
      <x:c r="J113" s="155" t="str">
        <x:f>IF(A113="","",MAX(0,D113-F113-G113))</x:f>
      </x:c>
      <x:c r="K113" s="15" t="str">
        <x:f>IF(A113="","",IF(AND(E113="Approved",F113&gt;=D113),"WAIVED - CURRENT",IF(J113=0,"PAID - CURRENT",IF(G113&gt;0,"PARTIAL","PENDING"))))</x:f>
      </x:c>
      <x:c r="L113" s="15" t="str">
        <x:f>IF(A113="","",IF(OR(K113="PAID - CURRENT",K113="WAIVED - CURRENT"),"CURRENT","HOLD"))</x:f>
      </x:c>
      <x:c r="M113" s="122"/>
      <x:c r="N113" s="123"/>
      <x:c r="O113" s="123"/>
      <x:c r="P113" s="123"/>
      <x:c r="Q113" s="123"/>
      <x:c r="R113" s="123"/>
      <x:c r="S113" s="125"/>
      <x:c r="T113" s="15" t="str">
        <x:f>IF(A113="","",IF(AND(P113="Yes",Q113="Yes",R113="Yes"),"REQUIRED ACKNOWLEDGMENTS COMPLETE","HOLD - REQUIRED ACKNOWLEDGMENT"))</x:f>
      </x:c>
      <x:c r="U113" s="122"/>
      <x:c r="V113" s="125"/>
    </x:row>
    <x:row r="114">
      <x:c r="A114" s="122"/>
      <x:c r="B114" s="123"/>
      <x:c r="C114" s="125"/>
      <x:c r="D114" s="152" t="str">
        <x:f>IF(A114="","",'Settings'!$B$6)</x:f>
      </x:c>
      <x:c r="E114" s="122"/>
      <x:c r="F114" s="156"/>
      <x:c r="G114" s="156"/>
      <x:c r="H114" s="156"/>
      <x:c r="I114" s="157"/>
      <x:c r="J114" s="155" t="str">
        <x:f>IF(A114="","",MAX(0,D114-F114-G114))</x:f>
      </x:c>
      <x:c r="K114" s="15" t="str">
        <x:f>IF(A114="","",IF(AND(E114="Approved",F114&gt;=D114),"WAIVED - CURRENT",IF(J114=0,"PAID - CURRENT",IF(G114&gt;0,"PARTIAL","PENDING"))))</x:f>
      </x:c>
      <x:c r="L114" s="15" t="str">
        <x:f>IF(A114="","",IF(OR(K114="PAID - CURRENT",K114="WAIVED - CURRENT"),"CURRENT","HOLD"))</x:f>
      </x:c>
      <x:c r="M114" s="122"/>
      <x:c r="N114" s="123"/>
      <x:c r="O114" s="123"/>
      <x:c r="P114" s="123"/>
      <x:c r="Q114" s="123"/>
      <x:c r="R114" s="123"/>
      <x:c r="S114" s="125"/>
      <x:c r="T114" s="15" t="str">
        <x:f>IF(A114="","",IF(AND(P114="Yes",Q114="Yes",R114="Yes"),"REQUIRED ACKNOWLEDGMENTS COMPLETE","HOLD - REQUIRED ACKNOWLEDGMENT"))</x:f>
      </x:c>
      <x:c r="U114" s="122"/>
      <x:c r="V114" s="125"/>
    </x:row>
    <x:row r="115">
      <x:c r="A115" s="122"/>
      <x:c r="B115" s="123"/>
      <x:c r="C115" s="125"/>
      <x:c r="D115" s="152" t="str">
        <x:f>IF(A115="","",'Settings'!$B$6)</x:f>
      </x:c>
      <x:c r="E115" s="122"/>
      <x:c r="F115" s="156"/>
      <x:c r="G115" s="156"/>
      <x:c r="H115" s="156"/>
      <x:c r="I115" s="157"/>
      <x:c r="J115" s="155" t="str">
        <x:f>IF(A115="","",MAX(0,D115-F115-G115))</x:f>
      </x:c>
      <x:c r="K115" s="15" t="str">
        <x:f>IF(A115="","",IF(AND(E115="Approved",F115&gt;=D115),"WAIVED - CURRENT",IF(J115=0,"PAID - CURRENT",IF(G115&gt;0,"PARTIAL","PENDING"))))</x:f>
      </x:c>
      <x:c r="L115" s="15" t="str">
        <x:f>IF(A115="","",IF(OR(K115="PAID - CURRENT",K115="WAIVED - CURRENT"),"CURRENT","HOLD"))</x:f>
      </x:c>
      <x:c r="M115" s="122"/>
      <x:c r="N115" s="123"/>
      <x:c r="O115" s="123"/>
      <x:c r="P115" s="123"/>
      <x:c r="Q115" s="123"/>
      <x:c r="R115" s="123"/>
      <x:c r="S115" s="125"/>
      <x:c r="T115" s="15" t="str">
        <x:f>IF(A115="","",IF(AND(P115="Yes",Q115="Yes",R115="Yes"),"REQUIRED ACKNOWLEDGMENTS COMPLETE","HOLD - REQUIRED ACKNOWLEDGMENT"))</x:f>
      </x:c>
      <x:c r="U115" s="122"/>
      <x:c r="V115" s="125"/>
    </x:row>
    <x:row r="116">
      <x:c r="A116" s="122"/>
      <x:c r="B116" s="123"/>
      <x:c r="C116" s="125"/>
      <x:c r="D116" s="152" t="str">
        <x:f>IF(A116="","",'Settings'!$B$6)</x:f>
      </x:c>
      <x:c r="E116" s="122"/>
      <x:c r="F116" s="156"/>
      <x:c r="G116" s="156"/>
      <x:c r="H116" s="156"/>
      <x:c r="I116" s="157"/>
      <x:c r="J116" s="155" t="str">
        <x:f>IF(A116="","",MAX(0,D116-F116-G116))</x:f>
      </x:c>
      <x:c r="K116" s="15" t="str">
        <x:f>IF(A116="","",IF(AND(E116="Approved",F116&gt;=D116),"WAIVED - CURRENT",IF(J116=0,"PAID - CURRENT",IF(G116&gt;0,"PARTIAL","PENDING"))))</x:f>
      </x:c>
      <x:c r="L116" s="15" t="str">
        <x:f>IF(A116="","",IF(OR(K116="PAID - CURRENT",K116="WAIVED - CURRENT"),"CURRENT","HOLD"))</x:f>
      </x:c>
      <x:c r="M116" s="122"/>
      <x:c r="N116" s="123"/>
      <x:c r="O116" s="123"/>
      <x:c r="P116" s="123"/>
      <x:c r="Q116" s="123"/>
      <x:c r="R116" s="123"/>
      <x:c r="S116" s="125"/>
      <x:c r="T116" s="15" t="str">
        <x:f>IF(A116="","",IF(AND(P116="Yes",Q116="Yes",R116="Yes"),"REQUIRED ACKNOWLEDGMENTS COMPLETE","HOLD - REQUIRED ACKNOWLEDGMENT"))</x:f>
      </x:c>
      <x:c r="U116" s="122"/>
      <x:c r="V116" s="125"/>
    </x:row>
    <x:row r="117">
      <x:c r="A117" s="122"/>
      <x:c r="B117" s="123"/>
      <x:c r="C117" s="125"/>
      <x:c r="D117" s="152" t="str">
        <x:f>IF(A117="","",'Settings'!$B$6)</x:f>
      </x:c>
      <x:c r="E117" s="122"/>
      <x:c r="F117" s="156"/>
      <x:c r="G117" s="156"/>
      <x:c r="H117" s="156"/>
      <x:c r="I117" s="157"/>
      <x:c r="J117" s="155" t="str">
        <x:f>IF(A117="","",MAX(0,D117-F117-G117))</x:f>
      </x:c>
      <x:c r="K117" s="15" t="str">
        <x:f>IF(A117="","",IF(AND(E117="Approved",F117&gt;=D117),"WAIVED - CURRENT",IF(J117=0,"PAID - CURRENT",IF(G117&gt;0,"PARTIAL","PENDING"))))</x:f>
      </x:c>
      <x:c r="L117" s="15" t="str">
        <x:f>IF(A117="","",IF(OR(K117="PAID - CURRENT",K117="WAIVED - CURRENT"),"CURRENT","HOLD"))</x:f>
      </x:c>
      <x:c r="M117" s="122"/>
      <x:c r="N117" s="123"/>
      <x:c r="O117" s="123"/>
      <x:c r="P117" s="123"/>
      <x:c r="Q117" s="123"/>
      <x:c r="R117" s="123"/>
      <x:c r="S117" s="125"/>
      <x:c r="T117" s="15" t="str">
        <x:f>IF(A117="","",IF(AND(P117="Yes",Q117="Yes",R117="Yes"),"REQUIRED ACKNOWLEDGMENTS COMPLETE","HOLD - REQUIRED ACKNOWLEDGMENT"))</x:f>
      </x:c>
      <x:c r="U117" s="122"/>
      <x:c r="V117" s="125"/>
    </x:row>
    <x:row r="118">
      <x:c r="A118" s="122"/>
      <x:c r="B118" s="123"/>
      <x:c r="C118" s="125"/>
      <x:c r="D118" s="152" t="str">
        <x:f>IF(A118="","",'Settings'!$B$6)</x:f>
      </x:c>
      <x:c r="E118" s="122"/>
      <x:c r="F118" s="156"/>
      <x:c r="G118" s="156"/>
      <x:c r="H118" s="156"/>
      <x:c r="I118" s="157"/>
      <x:c r="J118" s="155" t="str">
        <x:f>IF(A118="","",MAX(0,D118-F118-G118))</x:f>
      </x:c>
      <x:c r="K118" s="15" t="str">
        <x:f>IF(A118="","",IF(AND(E118="Approved",F118&gt;=D118),"WAIVED - CURRENT",IF(J118=0,"PAID - CURRENT",IF(G118&gt;0,"PARTIAL","PENDING"))))</x:f>
      </x:c>
      <x:c r="L118" s="15" t="str">
        <x:f>IF(A118="","",IF(OR(K118="PAID - CURRENT",K118="WAIVED - CURRENT"),"CURRENT","HOLD"))</x:f>
      </x:c>
      <x:c r="M118" s="122"/>
      <x:c r="N118" s="123"/>
      <x:c r="O118" s="123"/>
      <x:c r="P118" s="123"/>
      <x:c r="Q118" s="123"/>
      <x:c r="R118" s="123"/>
      <x:c r="S118" s="125"/>
      <x:c r="T118" s="15" t="str">
        <x:f>IF(A118="","",IF(AND(P118="Yes",Q118="Yes",R118="Yes"),"REQUIRED ACKNOWLEDGMENTS COMPLETE","HOLD - REQUIRED ACKNOWLEDGMENT"))</x:f>
      </x:c>
      <x:c r="U118" s="122"/>
      <x:c r="V118" s="125"/>
    </x:row>
    <x:row r="119">
      <x:c r="A119" s="122"/>
      <x:c r="B119" s="123"/>
      <x:c r="C119" s="125"/>
      <x:c r="D119" s="152" t="str">
        <x:f>IF(A119="","",'Settings'!$B$6)</x:f>
      </x:c>
      <x:c r="E119" s="122"/>
      <x:c r="F119" s="156"/>
      <x:c r="G119" s="156"/>
      <x:c r="H119" s="156"/>
      <x:c r="I119" s="157"/>
      <x:c r="J119" s="155" t="str">
        <x:f>IF(A119="","",MAX(0,D119-F119-G119))</x:f>
      </x:c>
      <x:c r="K119" s="15" t="str">
        <x:f>IF(A119="","",IF(AND(E119="Approved",F119&gt;=D119),"WAIVED - CURRENT",IF(J119=0,"PAID - CURRENT",IF(G119&gt;0,"PARTIAL","PENDING"))))</x:f>
      </x:c>
      <x:c r="L119" s="15" t="str">
        <x:f>IF(A119="","",IF(OR(K119="PAID - CURRENT",K119="WAIVED - CURRENT"),"CURRENT","HOLD"))</x:f>
      </x:c>
      <x:c r="M119" s="122"/>
      <x:c r="N119" s="123"/>
      <x:c r="O119" s="123"/>
      <x:c r="P119" s="123"/>
      <x:c r="Q119" s="123"/>
      <x:c r="R119" s="123"/>
      <x:c r="S119" s="125"/>
      <x:c r="T119" s="15" t="str">
        <x:f>IF(A119="","",IF(AND(P119="Yes",Q119="Yes",R119="Yes"),"REQUIRED ACKNOWLEDGMENTS COMPLETE","HOLD - REQUIRED ACKNOWLEDGMENT"))</x:f>
      </x:c>
      <x:c r="U119" s="122"/>
      <x:c r="V119" s="125"/>
    </x:row>
    <x:row r="120">
      <x:c r="A120" s="122"/>
      <x:c r="B120" s="123"/>
      <x:c r="C120" s="125"/>
      <x:c r="D120" s="152" t="str">
        <x:f>IF(A120="","",'Settings'!$B$6)</x:f>
      </x:c>
      <x:c r="E120" s="122"/>
      <x:c r="F120" s="156"/>
      <x:c r="G120" s="156"/>
      <x:c r="H120" s="156"/>
      <x:c r="I120" s="157"/>
      <x:c r="J120" s="155" t="str">
        <x:f>IF(A120="","",MAX(0,D120-F120-G120))</x:f>
      </x:c>
      <x:c r="K120" s="15" t="str">
        <x:f>IF(A120="","",IF(AND(E120="Approved",F120&gt;=D120),"WAIVED - CURRENT",IF(J120=0,"PAID - CURRENT",IF(G120&gt;0,"PARTIAL","PENDING"))))</x:f>
      </x:c>
      <x:c r="L120" s="15" t="str">
        <x:f>IF(A120="","",IF(OR(K120="PAID - CURRENT",K120="WAIVED - CURRENT"),"CURRENT","HOLD"))</x:f>
      </x:c>
      <x:c r="M120" s="122"/>
      <x:c r="N120" s="123"/>
      <x:c r="O120" s="123"/>
      <x:c r="P120" s="123"/>
      <x:c r="Q120" s="123"/>
      <x:c r="R120" s="123"/>
      <x:c r="S120" s="125"/>
      <x:c r="T120" s="15" t="str">
        <x:f>IF(A120="","",IF(AND(P120="Yes",Q120="Yes",R120="Yes"),"REQUIRED ACKNOWLEDGMENTS COMPLETE","HOLD - REQUIRED ACKNOWLEDGMENT"))</x:f>
      </x:c>
      <x:c r="U120" s="122"/>
      <x:c r="V120" s="125"/>
    </x:row>
    <x:row r="121">
      <x:c r="A121" s="122"/>
      <x:c r="B121" s="123"/>
      <x:c r="C121" s="125"/>
      <x:c r="D121" s="152" t="str">
        <x:f>IF(A121="","",'Settings'!$B$6)</x:f>
      </x:c>
      <x:c r="E121" s="122"/>
      <x:c r="F121" s="156"/>
      <x:c r="G121" s="156"/>
      <x:c r="H121" s="156"/>
      <x:c r="I121" s="157"/>
      <x:c r="J121" s="155" t="str">
        <x:f>IF(A121="","",MAX(0,D121-F121-G121))</x:f>
      </x:c>
      <x:c r="K121" s="15" t="str">
        <x:f>IF(A121="","",IF(AND(E121="Approved",F121&gt;=D121),"WAIVED - CURRENT",IF(J121=0,"PAID - CURRENT",IF(G121&gt;0,"PARTIAL","PENDING"))))</x:f>
      </x:c>
      <x:c r="L121" s="15" t="str">
        <x:f>IF(A121="","",IF(OR(K121="PAID - CURRENT",K121="WAIVED - CURRENT"),"CURRENT","HOLD"))</x:f>
      </x:c>
      <x:c r="M121" s="122"/>
      <x:c r="N121" s="123"/>
      <x:c r="O121" s="123"/>
      <x:c r="P121" s="123"/>
      <x:c r="Q121" s="123"/>
      <x:c r="R121" s="123"/>
      <x:c r="S121" s="125"/>
      <x:c r="T121" s="15" t="str">
        <x:f>IF(A121="","",IF(AND(P121="Yes",Q121="Yes",R121="Yes"),"REQUIRED ACKNOWLEDGMENTS COMPLETE","HOLD - REQUIRED ACKNOWLEDGMENT"))</x:f>
      </x:c>
      <x:c r="U121" s="122"/>
      <x:c r="V121" s="125"/>
    </x:row>
    <x:row r="122">
      <x:c r="A122" s="122"/>
      <x:c r="B122" s="123"/>
      <x:c r="C122" s="125"/>
      <x:c r="D122" s="152" t="str">
        <x:f>IF(A122="","",'Settings'!$B$6)</x:f>
      </x:c>
      <x:c r="E122" s="122"/>
      <x:c r="F122" s="156"/>
      <x:c r="G122" s="156"/>
      <x:c r="H122" s="156"/>
      <x:c r="I122" s="157"/>
      <x:c r="J122" s="155" t="str">
        <x:f>IF(A122="","",MAX(0,D122-F122-G122))</x:f>
      </x:c>
      <x:c r="K122" s="15" t="str">
        <x:f>IF(A122="","",IF(AND(E122="Approved",F122&gt;=D122),"WAIVED - CURRENT",IF(J122=0,"PAID - CURRENT",IF(G122&gt;0,"PARTIAL","PENDING"))))</x:f>
      </x:c>
      <x:c r="L122" s="15" t="str">
        <x:f>IF(A122="","",IF(OR(K122="PAID - CURRENT",K122="WAIVED - CURRENT"),"CURRENT","HOLD"))</x:f>
      </x:c>
      <x:c r="M122" s="122"/>
      <x:c r="N122" s="123"/>
      <x:c r="O122" s="123"/>
      <x:c r="P122" s="123"/>
      <x:c r="Q122" s="123"/>
      <x:c r="R122" s="123"/>
      <x:c r="S122" s="125"/>
      <x:c r="T122" s="15" t="str">
        <x:f>IF(A122="","",IF(AND(P122="Yes",Q122="Yes",R122="Yes"),"REQUIRED ACKNOWLEDGMENTS COMPLETE","HOLD - REQUIRED ACKNOWLEDGMENT"))</x:f>
      </x:c>
      <x:c r="U122" s="122"/>
      <x:c r="V122" s="125"/>
    </x:row>
    <x:row r="123">
      <x:c r="A123" s="122"/>
      <x:c r="B123" s="123"/>
      <x:c r="C123" s="125"/>
      <x:c r="D123" s="152" t="str">
        <x:f>IF(A123="","",'Settings'!$B$6)</x:f>
      </x:c>
      <x:c r="E123" s="122"/>
      <x:c r="F123" s="156"/>
      <x:c r="G123" s="156"/>
      <x:c r="H123" s="156"/>
      <x:c r="I123" s="157"/>
      <x:c r="J123" s="155" t="str">
        <x:f>IF(A123="","",MAX(0,D123-F123-G123))</x:f>
      </x:c>
      <x:c r="K123" s="15" t="str">
        <x:f>IF(A123="","",IF(AND(E123="Approved",F123&gt;=D123),"WAIVED - CURRENT",IF(J123=0,"PAID - CURRENT",IF(G123&gt;0,"PARTIAL","PENDING"))))</x:f>
      </x:c>
      <x:c r="L123" s="15" t="str">
        <x:f>IF(A123="","",IF(OR(K123="PAID - CURRENT",K123="WAIVED - CURRENT"),"CURRENT","HOLD"))</x:f>
      </x:c>
      <x:c r="M123" s="122"/>
      <x:c r="N123" s="123"/>
      <x:c r="O123" s="123"/>
      <x:c r="P123" s="123"/>
      <x:c r="Q123" s="123"/>
      <x:c r="R123" s="123"/>
      <x:c r="S123" s="125"/>
      <x:c r="T123" s="15" t="str">
        <x:f>IF(A123="","",IF(AND(P123="Yes",Q123="Yes",R123="Yes"),"REQUIRED ACKNOWLEDGMENTS COMPLETE","HOLD - REQUIRED ACKNOWLEDGMENT"))</x:f>
      </x:c>
      <x:c r="U123" s="122"/>
      <x:c r="V123" s="125"/>
    </x:row>
    <x:row r="124">
      <x:c r="A124" s="122"/>
      <x:c r="B124" s="123"/>
      <x:c r="C124" s="125"/>
      <x:c r="D124" s="152" t="str">
        <x:f>IF(A124="","",'Settings'!$B$6)</x:f>
      </x:c>
      <x:c r="E124" s="122"/>
      <x:c r="F124" s="156"/>
      <x:c r="G124" s="156"/>
      <x:c r="H124" s="156"/>
      <x:c r="I124" s="157"/>
      <x:c r="J124" s="155" t="str">
        <x:f>IF(A124="","",MAX(0,D124-F124-G124))</x:f>
      </x:c>
      <x:c r="K124" s="15" t="str">
        <x:f>IF(A124="","",IF(AND(E124="Approved",F124&gt;=D124),"WAIVED - CURRENT",IF(J124=0,"PAID - CURRENT",IF(G124&gt;0,"PARTIAL","PENDING"))))</x:f>
      </x:c>
      <x:c r="L124" s="15" t="str">
        <x:f>IF(A124="","",IF(OR(K124="PAID - CURRENT",K124="WAIVED - CURRENT"),"CURRENT","HOLD"))</x:f>
      </x:c>
      <x:c r="M124" s="122"/>
      <x:c r="N124" s="123"/>
      <x:c r="O124" s="123"/>
      <x:c r="P124" s="123"/>
      <x:c r="Q124" s="123"/>
      <x:c r="R124" s="123"/>
      <x:c r="S124" s="125"/>
      <x:c r="T124" s="15" t="str">
        <x:f>IF(A124="","",IF(AND(P124="Yes",Q124="Yes",R124="Yes"),"REQUIRED ACKNOWLEDGMENTS COMPLETE","HOLD - REQUIRED ACKNOWLEDGMENT"))</x:f>
      </x:c>
      <x:c r="U124" s="122"/>
      <x:c r="V124" s="125"/>
    </x:row>
    <x:row r="125">
      <x:c r="A125" s="122"/>
      <x:c r="B125" s="123"/>
      <x:c r="C125" s="125"/>
      <x:c r="D125" s="152" t="str">
        <x:f>IF(A125="","",'Settings'!$B$6)</x:f>
      </x:c>
      <x:c r="E125" s="122"/>
      <x:c r="F125" s="156"/>
      <x:c r="G125" s="156"/>
      <x:c r="H125" s="156"/>
      <x:c r="I125" s="157"/>
      <x:c r="J125" s="155" t="str">
        <x:f>IF(A125="","",MAX(0,D125-F125-G125))</x:f>
      </x:c>
      <x:c r="K125" s="15" t="str">
        <x:f>IF(A125="","",IF(AND(E125="Approved",F125&gt;=D125),"WAIVED - CURRENT",IF(J125=0,"PAID - CURRENT",IF(G125&gt;0,"PARTIAL","PENDING"))))</x:f>
      </x:c>
      <x:c r="L125" s="15" t="str">
        <x:f>IF(A125="","",IF(OR(K125="PAID - CURRENT",K125="WAIVED - CURRENT"),"CURRENT","HOLD"))</x:f>
      </x:c>
      <x:c r="M125" s="122"/>
      <x:c r="N125" s="123"/>
      <x:c r="O125" s="123"/>
      <x:c r="P125" s="123"/>
      <x:c r="Q125" s="123"/>
      <x:c r="R125" s="123"/>
      <x:c r="S125" s="125"/>
      <x:c r="T125" s="15" t="str">
        <x:f>IF(A125="","",IF(AND(P125="Yes",Q125="Yes",R125="Yes"),"REQUIRED ACKNOWLEDGMENTS COMPLETE","HOLD - REQUIRED ACKNOWLEDGMENT"))</x:f>
      </x:c>
      <x:c r="U125" s="122"/>
      <x:c r="V125" s="125"/>
    </x:row>
    <x:row r="126">
      <x:c r="A126" s="122"/>
      <x:c r="B126" s="123"/>
      <x:c r="C126" s="125"/>
      <x:c r="D126" s="152" t="str">
        <x:f>IF(A126="","",'Settings'!$B$6)</x:f>
      </x:c>
      <x:c r="E126" s="122"/>
      <x:c r="F126" s="156"/>
      <x:c r="G126" s="156"/>
      <x:c r="H126" s="156"/>
      <x:c r="I126" s="157"/>
      <x:c r="J126" s="155" t="str">
        <x:f>IF(A126="","",MAX(0,D126-F126-G126))</x:f>
      </x:c>
      <x:c r="K126" s="15" t="str">
        <x:f>IF(A126="","",IF(AND(E126="Approved",F126&gt;=D126),"WAIVED - CURRENT",IF(J126=0,"PAID - CURRENT",IF(G126&gt;0,"PARTIAL","PENDING"))))</x:f>
      </x:c>
      <x:c r="L126" s="15" t="str">
        <x:f>IF(A126="","",IF(OR(K126="PAID - CURRENT",K126="WAIVED - CURRENT"),"CURRENT","HOLD"))</x:f>
      </x:c>
      <x:c r="M126" s="122"/>
      <x:c r="N126" s="123"/>
      <x:c r="O126" s="123"/>
      <x:c r="P126" s="123"/>
      <x:c r="Q126" s="123"/>
      <x:c r="R126" s="123"/>
      <x:c r="S126" s="125"/>
      <x:c r="T126" s="15" t="str">
        <x:f>IF(A126="","",IF(AND(P126="Yes",Q126="Yes",R126="Yes"),"REQUIRED ACKNOWLEDGMENTS COMPLETE","HOLD - REQUIRED ACKNOWLEDGMENT"))</x:f>
      </x:c>
      <x:c r="U126" s="122"/>
      <x:c r="V126" s="125"/>
    </x:row>
    <x:row r="127">
      <x:c r="A127" s="122"/>
      <x:c r="B127" s="123"/>
      <x:c r="C127" s="125"/>
      <x:c r="D127" s="152" t="str">
        <x:f>IF(A127="","",'Settings'!$B$6)</x:f>
      </x:c>
      <x:c r="E127" s="122"/>
      <x:c r="F127" s="156"/>
      <x:c r="G127" s="156"/>
      <x:c r="H127" s="156"/>
      <x:c r="I127" s="157"/>
      <x:c r="J127" s="155" t="str">
        <x:f>IF(A127="","",MAX(0,D127-F127-G127))</x:f>
      </x:c>
      <x:c r="K127" s="15" t="str">
        <x:f>IF(A127="","",IF(AND(E127="Approved",F127&gt;=D127),"WAIVED - CURRENT",IF(J127=0,"PAID - CURRENT",IF(G127&gt;0,"PARTIAL","PENDING"))))</x:f>
      </x:c>
      <x:c r="L127" s="15" t="str">
        <x:f>IF(A127="","",IF(OR(K127="PAID - CURRENT",K127="WAIVED - CURRENT"),"CURRENT","HOLD"))</x:f>
      </x:c>
      <x:c r="M127" s="122"/>
      <x:c r="N127" s="123"/>
      <x:c r="O127" s="123"/>
      <x:c r="P127" s="123"/>
      <x:c r="Q127" s="123"/>
      <x:c r="R127" s="123"/>
      <x:c r="S127" s="125"/>
      <x:c r="T127" s="15" t="str">
        <x:f>IF(A127="","",IF(AND(P127="Yes",Q127="Yes",R127="Yes"),"REQUIRED ACKNOWLEDGMENTS COMPLETE","HOLD - REQUIRED ACKNOWLEDGMENT"))</x:f>
      </x:c>
      <x:c r="U127" s="122"/>
      <x:c r="V127" s="125"/>
    </x:row>
    <x:row r="128">
      <x:c r="A128" s="122"/>
      <x:c r="B128" s="123"/>
      <x:c r="C128" s="125"/>
      <x:c r="D128" s="152" t="str">
        <x:f>IF(A128="","",'Settings'!$B$6)</x:f>
      </x:c>
      <x:c r="E128" s="122"/>
      <x:c r="F128" s="156"/>
      <x:c r="G128" s="156"/>
      <x:c r="H128" s="156"/>
      <x:c r="I128" s="157"/>
      <x:c r="J128" s="155" t="str">
        <x:f>IF(A128="","",MAX(0,D128-F128-G128))</x:f>
      </x:c>
      <x:c r="K128" s="15" t="str">
        <x:f>IF(A128="","",IF(AND(E128="Approved",F128&gt;=D128),"WAIVED - CURRENT",IF(J128=0,"PAID - CURRENT",IF(G128&gt;0,"PARTIAL","PENDING"))))</x:f>
      </x:c>
      <x:c r="L128" s="15" t="str">
        <x:f>IF(A128="","",IF(OR(K128="PAID - CURRENT",K128="WAIVED - CURRENT"),"CURRENT","HOLD"))</x:f>
      </x:c>
      <x:c r="M128" s="122"/>
      <x:c r="N128" s="123"/>
      <x:c r="O128" s="123"/>
      <x:c r="P128" s="123"/>
      <x:c r="Q128" s="123"/>
      <x:c r="R128" s="123"/>
      <x:c r="S128" s="125"/>
      <x:c r="T128" s="15" t="str">
        <x:f>IF(A128="","",IF(AND(P128="Yes",Q128="Yes",R128="Yes"),"REQUIRED ACKNOWLEDGMENTS COMPLETE","HOLD - REQUIRED ACKNOWLEDGMENT"))</x:f>
      </x:c>
      <x:c r="U128" s="122"/>
      <x:c r="V128" s="125"/>
    </x:row>
    <x:row r="129">
      <x:c r="A129" s="122"/>
      <x:c r="B129" s="123"/>
      <x:c r="C129" s="125"/>
      <x:c r="D129" s="152" t="str">
        <x:f>IF(A129="","",'Settings'!$B$6)</x:f>
      </x:c>
      <x:c r="E129" s="122"/>
      <x:c r="F129" s="156"/>
      <x:c r="G129" s="156"/>
      <x:c r="H129" s="156"/>
      <x:c r="I129" s="157"/>
      <x:c r="J129" s="155" t="str">
        <x:f>IF(A129="","",MAX(0,D129-F129-G129))</x:f>
      </x:c>
      <x:c r="K129" s="15" t="str">
        <x:f>IF(A129="","",IF(AND(E129="Approved",F129&gt;=D129),"WAIVED - CURRENT",IF(J129=0,"PAID - CURRENT",IF(G129&gt;0,"PARTIAL","PENDING"))))</x:f>
      </x:c>
      <x:c r="L129" s="15" t="str">
        <x:f>IF(A129="","",IF(OR(K129="PAID - CURRENT",K129="WAIVED - CURRENT"),"CURRENT","HOLD"))</x:f>
      </x:c>
      <x:c r="M129" s="122"/>
      <x:c r="N129" s="123"/>
      <x:c r="O129" s="123"/>
      <x:c r="P129" s="123"/>
      <x:c r="Q129" s="123"/>
      <x:c r="R129" s="123"/>
      <x:c r="S129" s="125"/>
      <x:c r="T129" s="15" t="str">
        <x:f>IF(A129="","",IF(AND(P129="Yes",Q129="Yes",R129="Yes"),"REQUIRED ACKNOWLEDGMENTS COMPLETE","HOLD - REQUIRED ACKNOWLEDGMENT"))</x:f>
      </x:c>
      <x:c r="U129" s="122"/>
      <x:c r="V129" s="125"/>
    </x:row>
    <x:row r="130">
      <x:c r="A130" s="122"/>
      <x:c r="B130" s="123"/>
      <x:c r="C130" s="125"/>
      <x:c r="D130" s="152" t="str">
        <x:f>IF(A130="","",'Settings'!$B$6)</x:f>
      </x:c>
      <x:c r="E130" s="122"/>
      <x:c r="F130" s="156"/>
      <x:c r="G130" s="156"/>
      <x:c r="H130" s="156"/>
      <x:c r="I130" s="157"/>
      <x:c r="J130" s="155" t="str">
        <x:f>IF(A130="","",MAX(0,D130-F130-G130))</x:f>
      </x:c>
      <x:c r="K130" s="15" t="str">
        <x:f>IF(A130="","",IF(AND(E130="Approved",F130&gt;=D130),"WAIVED - CURRENT",IF(J130=0,"PAID - CURRENT",IF(G130&gt;0,"PARTIAL","PENDING"))))</x:f>
      </x:c>
      <x:c r="L130" s="15" t="str">
        <x:f>IF(A130="","",IF(OR(K130="PAID - CURRENT",K130="WAIVED - CURRENT"),"CURRENT","HOLD"))</x:f>
      </x:c>
      <x:c r="M130" s="122"/>
      <x:c r="N130" s="123"/>
      <x:c r="O130" s="123"/>
      <x:c r="P130" s="123"/>
      <x:c r="Q130" s="123"/>
      <x:c r="R130" s="123"/>
      <x:c r="S130" s="125"/>
      <x:c r="T130" s="15" t="str">
        <x:f>IF(A130="","",IF(AND(P130="Yes",Q130="Yes",R130="Yes"),"REQUIRED ACKNOWLEDGMENTS COMPLETE","HOLD - REQUIRED ACKNOWLEDGMENT"))</x:f>
      </x:c>
      <x:c r="U130" s="122"/>
      <x:c r="V130" s="125"/>
    </x:row>
    <x:row r="131">
      <x:c r="A131" s="122"/>
      <x:c r="B131" s="123"/>
      <x:c r="C131" s="125"/>
      <x:c r="D131" s="152" t="str">
        <x:f>IF(A131="","",'Settings'!$B$6)</x:f>
      </x:c>
      <x:c r="E131" s="122"/>
      <x:c r="F131" s="156"/>
      <x:c r="G131" s="156"/>
      <x:c r="H131" s="156"/>
      <x:c r="I131" s="157"/>
      <x:c r="J131" s="155" t="str">
        <x:f>IF(A131="","",MAX(0,D131-F131-G131))</x:f>
      </x:c>
      <x:c r="K131" s="15" t="str">
        <x:f>IF(A131="","",IF(AND(E131="Approved",F131&gt;=D131),"WAIVED - CURRENT",IF(J131=0,"PAID - CURRENT",IF(G131&gt;0,"PARTIAL","PENDING"))))</x:f>
      </x:c>
      <x:c r="L131" s="15" t="str">
        <x:f>IF(A131="","",IF(OR(K131="PAID - CURRENT",K131="WAIVED - CURRENT"),"CURRENT","HOLD"))</x:f>
      </x:c>
      <x:c r="M131" s="122"/>
      <x:c r="N131" s="123"/>
      <x:c r="O131" s="123"/>
      <x:c r="P131" s="123"/>
      <x:c r="Q131" s="123"/>
      <x:c r="R131" s="123"/>
      <x:c r="S131" s="125"/>
      <x:c r="T131" s="15" t="str">
        <x:f>IF(A131="","",IF(AND(P131="Yes",Q131="Yes",R131="Yes"),"REQUIRED ACKNOWLEDGMENTS COMPLETE","HOLD - REQUIRED ACKNOWLEDGMENT"))</x:f>
      </x:c>
      <x:c r="U131" s="122"/>
      <x:c r="V131" s="125"/>
    </x:row>
    <x:row r="132">
      <x:c r="A132" s="122"/>
      <x:c r="B132" s="123"/>
      <x:c r="C132" s="125"/>
      <x:c r="D132" s="152" t="str">
        <x:f>IF(A132="","",'Settings'!$B$6)</x:f>
      </x:c>
      <x:c r="E132" s="122"/>
      <x:c r="F132" s="156"/>
      <x:c r="G132" s="156"/>
      <x:c r="H132" s="156"/>
      <x:c r="I132" s="157"/>
      <x:c r="J132" s="155" t="str">
        <x:f>IF(A132="","",MAX(0,D132-F132-G132))</x:f>
      </x:c>
      <x:c r="K132" s="15" t="str">
        <x:f>IF(A132="","",IF(AND(E132="Approved",F132&gt;=D132),"WAIVED - CURRENT",IF(J132=0,"PAID - CURRENT",IF(G132&gt;0,"PARTIAL","PENDING"))))</x:f>
      </x:c>
      <x:c r="L132" s="15" t="str">
        <x:f>IF(A132="","",IF(OR(K132="PAID - CURRENT",K132="WAIVED - CURRENT"),"CURRENT","HOLD"))</x:f>
      </x:c>
      <x:c r="M132" s="122"/>
      <x:c r="N132" s="123"/>
      <x:c r="O132" s="123"/>
      <x:c r="P132" s="123"/>
      <x:c r="Q132" s="123"/>
      <x:c r="R132" s="123"/>
      <x:c r="S132" s="125"/>
      <x:c r="T132" s="15" t="str">
        <x:f>IF(A132="","",IF(AND(P132="Yes",Q132="Yes",R132="Yes"),"REQUIRED ACKNOWLEDGMENTS COMPLETE","HOLD - REQUIRED ACKNOWLEDGMENT"))</x:f>
      </x:c>
      <x:c r="U132" s="122"/>
      <x:c r="V132" s="125"/>
    </x:row>
    <x:row r="133">
      <x:c r="A133" s="122"/>
      <x:c r="B133" s="123"/>
      <x:c r="C133" s="125"/>
      <x:c r="D133" s="152" t="str">
        <x:f>IF(A133="","",'Settings'!$B$6)</x:f>
      </x:c>
      <x:c r="E133" s="122"/>
      <x:c r="F133" s="156"/>
      <x:c r="G133" s="156"/>
      <x:c r="H133" s="156"/>
      <x:c r="I133" s="157"/>
      <x:c r="J133" s="155" t="str">
        <x:f>IF(A133="","",MAX(0,D133-F133-G133))</x:f>
      </x:c>
      <x:c r="K133" s="15" t="str">
        <x:f>IF(A133="","",IF(AND(E133="Approved",F133&gt;=D133),"WAIVED - CURRENT",IF(J133=0,"PAID - CURRENT",IF(G133&gt;0,"PARTIAL","PENDING"))))</x:f>
      </x:c>
      <x:c r="L133" s="15" t="str">
        <x:f>IF(A133="","",IF(OR(K133="PAID - CURRENT",K133="WAIVED - CURRENT"),"CURRENT","HOLD"))</x:f>
      </x:c>
      <x:c r="M133" s="122"/>
      <x:c r="N133" s="123"/>
      <x:c r="O133" s="123"/>
      <x:c r="P133" s="123"/>
      <x:c r="Q133" s="123"/>
      <x:c r="R133" s="123"/>
      <x:c r="S133" s="125"/>
      <x:c r="T133" s="15" t="str">
        <x:f>IF(A133="","",IF(AND(P133="Yes",Q133="Yes",R133="Yes"),"REQUIRED ACKNOWLEDGMENTS COMPLETE","HOLD - REQUIRED ACKNOWLEDGMENT"))</x:f>
      </x:c>
      <x:c r="U133" s="122"/>
      <x:c r="V133" s="125"/>
    </x:row>
    <x:row r="134">
      <x:c r="A134" s="122"/>
      <x:c r="B134" s="123"/>
      <x:c r="C134" s="125"/>
      <x:c r="D134" s="152" t="str">
        <x:f>IF(A134="","",'Settings'!$B$6)</x:f>
      </x:c>
      <x:c r="E134" s="122"/>
      <x:c r="F134" s="156"/>
      <x:c r="G134" s="156"/>
      <x:c r="H134" s="156"/>
      <x:c r="I134" s="157"/>
      <x:c r="J134" s="155" t="str">
        <x:f>IF(A134="","",MAX(0,D134-F134-G134))</x:f>
      </x:c>
      <x:c r="K134" s="15" t="str">
        <x:f>IF(A134="","",IF(AND(E134="Approved",F134&gt;=D134),"WAIVED - CURRENT",IF(J134=0,"PAID - CURRENT",IF(G134&gt;0,"PARTIAL","PENDING"))))</x:f>
      </x:c>
      <x:c r="L134" s="15" t="str">
        <x:f>IF(A134="","",IF(OR(K134="PAID - CURRENT",K134="WAIVED - CURRENT"),"CURRENT","HOLD"))</x:f>
      </x:c>
      <x:c r="M134" s="122"/>
      <x:c r="N134" s="123"/>
      <x:c r="O134" s="123"/>
      <x:c r="P134" s="123"/>
      <x:c r="Q134" s="123"/>
      <x:c r="R134" s="123"/>
      <x:c r="S134" s="125"/>
      <x:c r="T134" s="15" t="str">
        <x:f>IF(A134="","",IF(AND(P134="Yes",Q134="Yes",R134="Yes"),"REQUIRED ACKNOWLEDGMENTS COMPLETE","HOLD - REQUIRED ACKNOWLEDGMENT"))</x:f>
      </x:c>
      <x:c r="U134" s="122"/>
      <x:c r="V134" s="125"/>
    </x:row>
    <x:row r="135">
      <x:c r="A135" s="122"/>
      <x:c r="B135" s="123"/>
      <x:c r="C135" s="125"/>
      <x:c r="D135" s="152" t="str">
        <x:f>IF(A135="","",'Settings'!$B$6)</x:f>
      </x:c>
      <x:c r="E135" s="122"/>
      <x:c r="F135" s="156"/>
      <x:c r="G135" s="156"/>
      <x:c r="H135" s="156"/>
      <x:c r="I135" s="157"/>
      <x:c r="J135" s="155" t="str">
        <x:f>IF(A135="","",MAX(0,D135-F135-G135))</x:f>
      </x:c>
      <x:c r="K135" s="15" t="str">
        <x:f>IF(A135="","",IF(AND(E135="Approved",F135&gt;=D135),"WAIVED - CURRENT",IF(J135=0,"PAID - CURRENT",IF(G135&gt;0,"PARTIAL","PENDING"))))</x:f>
      </x:c>
      <x:c r="L135" s="15" t="str">
        <x:f>IF(A135="","",IF(OR(K135="PAID - CURRENT",K135="WAIVED - CURRENT"),"CURRENT","HOLD"))</x:f>
      </x:c>
      <x:c r="M135" s="122"/>
      <x:c r="N135" s="123"/>
      <x:c r="O135" s="123"/>
      <x:c r="P135" s="123"/>
      <x:c r="Q135" s="123"/>
      <x:c r="R135" s="123"/>
      <x:c r="S135" s="125"/>
      <x:c r="T135" s="15" t="str">
        <x:f>IF(A135="","",IF(AND(P135="Yes",Q135="Yes",R135="Yes"),"REQUIRED ACKNOWLEDGMENTS COMPLETE","HOLD - REQUIRED ACKNOWLEDGMENT"))</x:f>
      </x:c>
      <x:c r="U135" s="122"/>
      <x:c r="V135" s="125"/>
    </x:row>
    <x:row r="136">
      <x:c r="A136" s="122"/>
      <x:c r="B136" s="123"/>
      <x:c r="C136" s="125"/>
      <x:c r="D136" s="152" t="str">
        <x:f>IF(A136="","",'Settings'!$B$6)</x:f>
      </x:c>
      <x:c r="E136" s="122"/>
      <x:c r="F136" s="156"/>
      <x:c r="G136" s="156"/>
      <x:c r="H136" s="156"/>
      <x:c r="I136" s="157"/>
      <x:c r="J136" s="155" t="str">
        <x:f>IF(A136="","",MAX(0,D136-F136-G136))</x:f>
      </x:c>
      <x:c r="K136" s="15" t="str">
        <x:f>IF(A136="","",IF(AND(E136="Approved",F136&gt;=D136),"WAIVED - CURRENT",IF(J136=0,"PAID - CURRENT",IF(G136&gt;0,"PARTIAL","PENDING"))))</x:f>
      </x:c>
      <x:c r="L136" s="15" t="str">
        <x:f>IF(A136="","",IF(OR(K136="PAID - CURRENT",K136="WAIVED - CURRENT"),"CURRENT","HOLD"))</x:f>
      </x:c>
      <x:c r="M136" s="122"/>
      <x:c r="N136" s="123"/>
      <x:c r="O136" s="123"/>
      <x:c r="P136" s="123"/>
      <x:c r="Q136" s="123"/>
      <x:c r="R136" s="123"/>
      <x:c r="S136" s="125"/>
      <x:c r="T136" s="15" t="str">
        <x:f>IF(A136="","",IF(AND(P136="Yes",Q136="Yes",R136="Yes"),"REQUIRED ACKNOWLEDGMENTS COMPLETE","HOLD - REQUIRED ACKNOWLEDGMENT"))</x:f>
      </x:c>
      <x:c r="U136" s="122"/>
      <x:c r="V136" s="125"/>
    </x:row>
    <x:row r="137">
      <x:c r="A137" s="122"/>
      <x:c r="B137" s="123"/>
      <x:c r="C137" s="125"/>
      <x:c r="D137" s="152" t="str">
        <x:f>IF(A137="","",'Settings'!$B$6)</x:f>
      </x:c>
      <x:c r="E137" s="122"/>
      <x:c r="F137" s="156"/>
      <x:c r="G137" s="156"/>
      <x:c r="H137" s="156"/>
      <x:c r="I137" s="157"/>
      <x:c r="J137" s="155" t="str">
        <x:f>IF(A137="","",MAX(0,D137-F137-G137))</x:f>
      </x:c>
      <x:c r="K137" s="15" t="str">
        <x:f>IF(A137="","",IF(AND(E137="Approved",F137&gt;=D137),"WAIVED - CURRENT",IF(J137=0,"PAID - CURRENT",IF(G137&gt;0,"PARTIAL","PENDING"))))</x:f>
      </x:c>
      <x:c r="L137" s="15" t="str">
        <x:f>IF(A137="","",IF(OR(K137="PAID - CURRENT",K137="WAIVED - CURRENT"),"CURRENT","HOLD"))</x:f>
      </x:c>
      <x:c r="M137" s="122"/>
      <x:c r="N137" s="123"/>
      <x:c r="O137" s="123"/>
      <x:c r="P137" s="123"/>
      <x:c r="Q137" s="123"/>
      <x:c r="R137" s="123"/>
      <x:c r="S137" s="125"/>
      <x:c r="T137" s="15" t="str">
        <x:f>IF(A137="","",IF(AND(P137="Yes",Q137="Yes",R137="Yes"),"REQUIRED ACKNOWLEDGMENTS COMPLETE","HOLD - REQUIRED ACKNOWLEDGMENT"))</x:f>
      </x:c>
      <x:c r="U137" s="122"/>
      <x:c r="V137" s="125"/>
    </x:row>
    <x:row r="138">
      <x:c r="A138" s="122"/>
      <x:c r="B138" s="123"/>
      <x:c r="C138" s="125"/>
      <x:c r="D138" s="152" t="str">
        <x:f>IF(A138="","",'Settings'!$B$6)</x:f>
      </x:c>
      <x:c r="E138" s="122"/>
      <x:c r="F138" s="156"/>
      <x:c r="G138" s="156"/>
      <x:c r="H138" s="156"/>
      <x:c r="I138" s="157"/>
      <x:c r="J138" s="155" t="str">
        <x:f>IF(A138="","",MAX(0,D138-F138-G138))</x:f>
      </x:c>
      <x:c r="K138" s="15" t="str">
        <x:f>IF(A138="","",IF(AND(E138="Approved",F138&gt;=D138),"WAIVED - CURRENT",IF(J138=0,"PAID - CURRENT",IF(G138&gt;0,"PARTIAL","PENDING"))))</x:f>
      </x:c>
      <x:c r="L138" s="15" t="str">
        <x:f>IF(A138="","",IF(OR(K138="PAID - CURRENT",K138="WAIVED - CURRENT"),"CURRENT","HOLD"))</x:f>
      </x:c>
      <x:c r="M138" s="122"/>
      <x:c r="N138" s="123"/>
      <x:c r="O138" s="123"/>
      <x:c r="P138" s="123"/>
      <x:c r="Q138" s="123"/>
      <x:c r="R138" s="123"/>
      <x:c r="S138" s="125"/>
      <x:c r="T138" s="15" t="str">
        <x:f>IF(A138="","",IF(AND(P138="Yes",Q138="Yes",R138="Yes"),"REQUIRED ACKNOWLEDGMENTS COMPLETE","HOLD - REQUIRED ACKNOWLEDGMENT"))</x:f>
      </x:c>
      <x:c r="U138" s="122"/>
      <x:c r="V138" s="125"/>
    </x:row>
    <x:row r="139">
      <x:c r="A139" s="122"/>
      <x:c r="B139" s="123"/>
      <x:c r="C139" s="125"/>
      <x:c r="D139" s="152" t="str">
        <x:f>IF(A139="","",'Settings'!$B$6)</x:f>
      </x:c>
      <x:c r="E139" s="122"/>
      <x:c r="F139" s="156"/>
      <x:c r="G139" s="156"/>
      <x:c r="H139" s="156"/>
      <x:c r="I139" s="157"/>
      <x:c r="J139" s="155" t="str">
        <x:f>IF(A139="","",MAX(0,D139-F139-G139))</x:f>
      </x:c>
      <x:c r="K139" s="15" t="str">
        <x:f>IF(A139="","",IF(AND(E139="Approved",F139&gt;=D139),"WAIVED - CURRENT",IF(J139=0,"PAID - CURRENT",IF(G139&gt;0,"PARTIAL","PENDING"))))</x:f>
      </x:c>
      <x:c r="L139" s="15" t="str">
        <x:f>IF(A139="","",IF(OR(K139="PAID - CURRENT",K139="WAIVED - CURRENT"),"CURRENT","HOLD"))</x:f>
      </x:c>
      <x:c r="M139" s="122"/>
      <x:c r="N139" s="123"/>
      <x:c r="O139" s="123"/>
      <x:c r="P139" s="123"/>
      <x:c r="Q139" s="123"/>
      <x:c r="R139" s="123"/>
      <x:c r="S139" s="125"/>
      <x:c r="T139" s="15" t="str">
        <x:f>IF(A139="","",IF(AND(P139="Yes",Q139="Yes",R139="Yes"),"REQUIRED ACKNOWLEDGMENTS COMPLETE","HOLD - REQUIRED ACKNOWLEDGMENT"))</x:f>
      </x:c>
      <x:c r="U139" s="122"/>
      <x:c r="V139" s="125"/>
    </x:row>
    <x:row r="140">
      <x:c r="A140" s="122"/>
      <x:c r="B140" s="123"/>
      <x:c r="C140" s="125"/>
      <x:c r="D140" s="152" t="str">
        <x:f>IF(A140="","",'Settings'!$B$6)</x:f>
      </x:c>
      <x:c r="E140" s="122"/>
      <x:c r="F140" s="156"/>
      <x:c r="G140" s="156"/>
      <x:c r="H140" s="156"/>
      <x:c r="I140" s="157"/>
      <x:c r="J140" s="155" t="str">
        <x:f>IF(A140="","",MAX(0,D140-F140-G140))</x:f>
      </x:c>
      <x:c r="K140" s="15" t="str">
        <x:f>IF(A140="","",IF(AND(E140="Approved",F140&gt;=D140),"WAIVED - CURRENT",IF(J140=0,"PAID - CURRENT",IF(G140&gt;0,"PARTIAL","PENDING"))))</x:f>
      </x:c>
      <x:c r="L140" s="15" t="str">
        <x:f>IF(A140="","",IF(OR(K140="PAID - CURRENT",K140="WAIVED - CURRENT"),"CURRENT","HOLD"))</x:f>
      </x:c>
      <x:c r="M140" s="122"/>
      <x:c r="N140" s="123"/>
      <x:c r="O140" s="123"/>
      <x:c r="P140" s="123"/>
      <x:c r="Q140" s="123"/>
      <x:c r="R140" s="123"/>
      <x:c r="S140" s="125"/>
      <x:c r="T140" s="15" t="str">
        <x:f>IF(A140="","",IF(AND(P140="Yes",Q140="Yes",R140="Yes"),"REQUIRED ACKNOWLEDGMENTS COMPLETE","HOLD - REQUIRED ACKNOWLEDGMENT"))</x:f>
      </x:c>
      <x:c r="U140" s="122"/>
      <x:c r="V140" s="125"/>
    </x:row>
    <x:row r="141">
      <x:c r="A141" s="122"/>
      <x:c r="B141" s="123"/>
      <x:c r="C141" s="125"/>
      <x:c r="D141" s="152" t="str">
        <x:f>IF(A141="","",'Settings'!$B$6)</x:f>
      </x:c>
      <x:c r="E141" s="122"/>
      <x:c r="F141" s="156"/>
      <x:c r="G141" s="156"/>
      <x:c r="H141" s="156"/>
      <x:c r="I141" s="157"/>
      <x:c r="J141" s="155" t="str">
        <x:f>IF(A141="","",MAX(0,D141-F141-G141))</x:f>
      </x:c>
      <x:c r="K141" s="15" t="str">
        <x:f>IF(A141="","",IF(AND(E141="Approved",F141&gt;=D141),"WAIVED - CURRENT",IF(J141=0,"PAID - CURRENT",IF(G141&gt;0,"PARTIAL","PENDING"))))</x:f>
      </x:c>
      <x:c r="L141" s="15" t="str">
        <x:f>IF(A141="","",IF(OR(K141="PAID - CURRENT",K141="WAIVED - CURRENT"),"CURRENT","HOLD"))</x:f>
      </x:c>
      <x:c r="M141" s="122"/>
      <x:c r="N141" s="123"/>
      <x:c r="O141" s="123"/>
      <x:c r="P141" s="123"/>
      <x:c r="Q141" s="123"/>
      <x:c r="R141" s="123"/>
      <x:c r="S141" s="125"/>
      <x:c r="T141" s="15" t="str">
        <x:f>IF(A141="","",IF(AND(P141="Yes",Q141="Yes",R141="Yes"),"REQUIRED ACKNOWLEDGMENTS COMPLETE","HOLD - REQUIRED ACKNOWLEDGMENT"))</x:f>
      </x:c>
      <x:c r="U141" s="122"/>
      <x:c r="V141" s="125"/>
    </x:row>
    <x:row r="142">
      <x:c r="A142" s="122"/>
      <x:c r="B142" s="123"/>
      <x:c r="C142" s="125"/>
      <x:c r="D142" s="152" t="str">
        <x:f>IF(A142="","",'Settings'!$B$6)</x:f>
      </x:c>
      <x:c r="E142" s="122"/>
      <x:c r="F142" s="156"/>
      <x:c r="G142" s="156"/>
      <x:c r="H142" s="156"/>
      <x:c r="I142" s="157"/>
      <x:c r="J142" s="155" t="str">
        <x:f>IF(A142="","",MAX(0,D142-F142-G142))</x:f>
      </x:c>
      <x:c r="K142" s="15" t="str">
        <x:f>IF(A142="","",IF(AND(E142="Approved",F142&gt;=D142),"WAIVED - CURRENT",IF(J142=0,"PAID - CURRENT",IF(G142&gt;0,"PARTIAL","PENDING"))))</x:f>
      </x:c>
      <x:c r="L142" s="15" t="str">
        <x:f>IF(A142="","",IF(OR(K142="PAID - CURRENT",K142="WAIVED - CURRENT"),"CURRENT","HOLD"))</x:f>
      </x:c>
      <x:c r="M142" s="122"/>
      <x:c r="N142" s="123"/>
      <x:c r="O142" s="123"/>
      <x:c r="P142" s="123"/>
      <x:c r="Q142" s="123"/>
      <x:c r="R142" s="123"/>
      <x:c r="S142" s="125"/>
      <x:c r="T142" s="15" t="str">
        <x:f>IF(A142="","",IF(AND(P142="Yes",Q142="Yes",R142="Yes"),"REQUIRED ACKNOWLEDGMENTS COMPLETE","HOLD - REQUIRED ACKNOWLEDGMENT"))</x:f>
      </x:c>
      <x:c r="U142" s="122"/>
      <x:c r="V142" s="125"/>
    </x:row>
    <x:row r="143">
      <x:c r="A143" s="122"/>
      <x:c r="B143" s="123"/>
      <x:c r="C143" s="125"/>
      <x:c r="D143" s="152" t="str">
        <x:f>IF(A143="","",'Settings'!$B$6)</x:f>
      </x:c>
      <x:c r="E143" s="122"/>
      <x:c r="F143" s="156"/>
      <x:c r="G143" s="156"/>
      <x:c r="H143" s="156"/>
      <x:c r="I143" s="157"/>
      <x:c r="J143" s="155" t="str">
        <x:f>IF(A143="","",MAX(0,D143-F143-G143))</x:f>
      </x:c>
      <x:c r="K143" s="15" t="str">
        <x:f>IF(A143="","",IF(AND(E143="Approved",F143&gt;=D143),"WAIVED - CURRENT",IF(J143=0,"PAID - CURRENT",IF(G143&gt;0,"PARTIAL","PENDING"))))</x:f>
      </x:c>
      <x:c r="L143" s="15" t="str">
        <x:f>IF(A143="","",IF(OR(K143="PAID - CURRENT",K143="WAIVED - CURRENT"),"CURRENT","HOLD"))</x:f>
      </x:c>
      <x:c r="M143" s="122"/>
      <x:c r="N143" s="123"/>
      <x:c r="O143" s="123"/>
      <x:c r="P143" s="123"/>
      <x:c r="Q143" s="123"/>
      <x:c r="R143" s="123"/>
      <x:c r="S143" s="125"/>
      <x:c r="T143" s="15" t="str">
        <x:f>IF(A143="","",IF(AND(P143="Yes",Q143="Yes",R143="Yes"),"REQUIRED ACKNOWLEDGMENTS COMPLETE","HOLD - REQUIRED ACKNOWLEDGMENT"))</x:f>
      </x:c>
      <x:c r="U143" s="122"/>
      <x:c r="V143" s="125"/>
    </x:row>
    <x:row r="144">
      <x:c r="A144" s="122"/>
      <x:c r="B144" s="123"/>
      <x:c r="C144" s="125"/>
      <x:c r="D144" s="152" t="str">
        <x:f>IF(A144="","",'Settings'!$B$6)</x:f>
      </x:c>
      <x:c r="E144" s="122"/>
      <x:c r="F144" s="156"/>
      <x:c r="G144" s="156"/>
      <x:c r="H144" s="156"/>
      <x:c r="I144" s="157"/>
      <x:c r="J144" s="155" t="str">
        <x:f>IF(A144="","",MAX(0,D144-F144-G144))</x:f>
      </x:c>
      <x:c r="K144" s="15" t="str">
        <x:f>IF(A144="","",IF(AND(E144="Approved",F144&gt;=D144),"WAIVED - CURRENT",IF(J144=0,"PAID - CURRENT",IF(G144&gt;0,"PARTIAL","PENDING"))))</x:f>
      </x:c>
      <x:c r="L144" s="15" t="str">
        <x:f>IF(A144="","",IF(OR(K144="PAID - CURRENT",K144="WAIVED - CURRENT"),"CURRENT","HOLD"))</x:f>
      </x:c>
      <x:c r="M144" s="122"/>
      <x:c r="N144" s="123"/>
      <x:c r="O144" s="123"/>
      <x:c r="P144" s="123"/>
      <x:c r="Q144" s="123"/>
      <x:c r="R144" s="123"/>
      <x:c r="S144" s="125"/>
      <x:c r="T144" s="15" t="str">
        <x:f>IF(A144="","",IF(AND(P144="Yes",Q144="Yes",R144="Yes"),"REQUIRED ACKNOWLEDGMENTS COMPLETE","HOLD - REQUIRED ACKNOWLEDGMENT"))</x:f>
      </x:c>
      <x:c r="U144" s="122"/>
      <x:c r="V144" s="125"/>
    </x:row>
    <x:row r="145">
      <x:c r="A145" s="122"/>
      <x:c r="B145" s="123"/>
      <x:c r="C145" s="125"/>
      <x:c r="D145" s="152" t="str">
        <x:f>IF(A145="","",'Settings'!$B$6)</x:f>
      </x:c>
      <x:c r="E145" s="122"/>
      <x:c r="F145" s="156"/>
      <x:c r="G145" s="156"/>
      <x:c r="H145" s="156"/>
      <x:c r="I145" s="157"/>
      <x:c r="J145" s="155" t="str">
        <x:f>IF(A145="","",MAX(0,D145-F145-G145))</x:f>
      </x:c>
      <x:c r="K145" s="15" t="str">
        <x:f>IF(A145="","",IF(AND(E145="Approved",F145&gt;=D145),"WAIVED - CURRENT",IF(J145=0,"PAID - CURRENT",IF(G145&gt;0,"PARTIAL","PENDING"))))</x:f>
      </x:c>
      <x:c r="L145" s="15" t="str">
        <x:f>IF(A145="","",IF(OR(K145="PAID - CURRENT",K145="WAIVED - CURRENT"),"CURRENT","HOLD"))</x:f>
      </x:c>
      <x:c r="M145" s="122"/>
      <x:c r="N145" s="123"/>
      <x:c r="O145" s="123"/>
      <x:c r="P145" s="123"/>
      <x:c r="Q145" s="123"/>
      <x:c r="R145" s="123"/>
      <x:c r="S145" s="125"/>
      <x:c r="T145" s="15" t="str">
        <x:f>IF(A145="","",IF(AND(P145="Yes",Q145="Yes",R145="Yes"),"REQUIRED ACKNOWLEDGMENTS COMPLETE","HOLD - REQUIRED ACKNOWLEDGMENT"))</x:f>
      </x:c>
      <x:c r="U145" s="122"/>
      <x:c r="V145" s="125"/>
    </x:row>
    <x:row r="146">
      <x:c r="A146" s="122"/>
      <x:c r="B146" s="123"/>
      <x:c r="C146" s="125"/>
      <x:c r="D146" s="152" t="str">
        <x:f>IF(A146="","",'Settings'!$B$6)</x:f>
      </x:c>
      <x:c r="E146" s="122"/>
      <x:c r="F146" s="156"/>
      <x:c r="G146" s="156"/>
      <x:c r="H146" s="156"/>
      <x:c r="I146" s="157"/>
      <x:c r="J146" s="155" t="str">
        <x:f>IF(A146="","",MAX(0,D146-F146-G146))</x:f>
      </x:c>
      <x:c r="K146" s="15" t="str">
        <x:f>IF(A146="","",IF(AND(E146="Approved",F146&gt;=D146),"WAIVED - CURRENT",IF(J146=0,"PAID - CURRENT",IF(G146&gt;0,"PARTIAL","PENDING"))))</x:f>
      </x:c>
      <x:c r="L146" s="15" t="str">
        <x:f>IF(A146="","",IF(OR(K146="PAID - CURRENT",K146="WAIVED - CURRENT"),"CURRENT","HOLD"))</x:f>
      </x:c>
      <x:c r="M146" s="122"/>
      <x:c r="N146" s="123"/>
      <x:c r="O146" s="123"/>
      <x:c r="P146" s="123"/>
      <x:c r="Q146" s="123"/>
      <x:c r="R146" s="123"/>
      <x:c r="S146" s="125"/>
      <x:c r="T146" s="15" t="str">
        <x:f>IF(A146="","",IF(AND(P146="Yes",Q146="Yes",R146="Yes"),"REQUIRED ACKNOWLEDGMENTS COMPLETE","HOLD - REQUIRED ACKNOWLEDGMENT"))</x:f>
      </x:c>
      <x:c r="U146" s="122"/>
      <x:c r="V146" s="125"/>
    </x:row>
    <x:row r="147">
      <x:c r="A147" s="122"/>
      <x:c r="B147" s="123"/>
      <x:c r="C147" s="125"/>
      <x:c r="D147" s="152" t="str">
        <x:f>IF(A147="","",'Settings'!$B$6)</x:f>
      </x:c>
      <x:c r="E147" s="122"/>
      <x:c r="F147" s="156"/>
      <x:c r="G147" s="156"/>
      <x:c r="H147" s="156"/>
      <x:c r="I147" s="157"/>
      <x:c r="J147" s="155" t="str">
        <x:f>IF(A147="","",MAX(0,D147-F147-G147))</x:f>
      </x:c>
      <x:c r="K147" s="15" t="str">
        <x:f>IF(A147="","",IF(AND(E147="Approved",F147&gt;=D147),"WAIVED - CURRENT",IF(J147=0,"PAID - CURRENT",IF(G147&gt;0,"PARTIAL","PENDING"))))</x:f>
      </x:c>
      <x:c r="L147" s="15" t="str">
        <x:f>IF(A147="","",IF(OR(K147="PAID - CURRENT",K147="WAIVED - CURRENT"),"CURRENT","HOLD"))</x:f>
      </x:c>
      <x:c r="M147" s="122"/>
      <x:c r="N147" s="123"/>
      <x:c r="O147" s="123"/>
      <x:c r="P147" s="123"/>
      <x:c r="Q147" s="123"/>
      <x:c r="R147" s="123"/>
      <x:c r="S147" s="125"/>
      <x:c r="T147" s="15" t="str">
        <x:f>IF(A147="","",IF(AND(P147="Yes",Q147="Yes",R147="Yes"),"REQUIRED ACKNOWLEDGMENTS COMPLETE","HOLD - REQUIRED ACKNOWLEDGMENT"))</x:f>
      </x:c>
      <x:c r="U147" s="122"/>
      <x:c r="V147" s="125"/>
    </x:row>
    <x:row r="148">
      <x:c r="A148" s="122"/>
      <x:c r="B148" s="123"/>
      <x:c r="C148" s="125"/>
      <x:c r="D148" s="152" t="str">
        <x:f>IF(A148="","",'Settings'!$B$6)</x:f>
      </x:c>
      <x:c r="E148" s="122"/>
      <x:c r="F148" s="156"/>
      <x:c r="G148" s="156"/>
      <x:c r="H148" s="156"/>
      <x:c r="I148" s="157"/>
      <x:c r="J148" s="155" t="str">
        <x:f>IF(A148="","",MAX(0,D148-F148-G148))</x:f>
      </x:c>
      <x:c r="K148" s="15" t="str">
        <x:f>IF(A148="","",IF(AND(E148="Approved",F148&gt;=D148),"WAIVED - CURRENT",IF(J148=0,"PAID - CURRENT",IF(G148&gt;0,"PARTIAL","PENDING"))))</x:f>
      </x:c>
      <x:c r="L148" s="15" t="str">
        <x:f>IF(A148="","",IF(OR(K148="PAID - CURRENT",K148="WAIVED - CURRENT"),"CURRENT","HOLD"))</x:f>
      </x:c>
      <x:c r="M148" s="122"/>
      <x:c r="N148" s="123"/>
      <x:c r="O148" s="123"/>
      <x:c r="P148" s="123"/>
      <x:c r="Q148" s="123"/>
      <x:c r="R148" s="123"/>
      <x:c r="S148" s="125"/>
      <x:c r="T148" s="15" t="str">
        <x:f>IF(A148="","",IF(AND(P148="Yes",Q148="Yes",R148="Yes"),"REQUIRED ACKNOWLEDGMENTS COMPLETE","HOLD - REQUIRED ACKNOWLEDGMENT"))</x:f>
      </x:c>
      <x:c r="U148" s="122"/>
      <x:c r="V148" s="125"/>
    </x:row>
    <x:row r="149">
      <x:c r="A149" s="122"/>
      <x:c r="B149" s="123"/>
      <x:c r="C149" s="125"/>
      <x:c r="D149" s="152" t="str">
        <x:f>IF(A149="","",'Settings'!$B$6)</x:f>
      </x:c>
      <x:c r="E149" s="122"/>
      <x:c r="F149" s="156"/>
      <x:c r="G149" s="156"/>
      <x:c r="H149" s="156"/>
      <x:c r="I149" s="157"/>
      <x:c r="J149" s="155" t="str">
        <x:f>IF(A149="","",MAX(0,D149-F149-G149))</x:f>
      </x:c>
      <x:c r="K149" s="15" t="str">
        <x:f>IF(A149="","",IF(AND(E149="Approved",F149&gt;=D149),"WAIVED - CURRENT",IF(J149=0,"PAID - CURRENT",IF(G149&gt;0,"PARTIAL","PENDING"))))</x:f>
      </x:c>
      <x:c r="L149" s="15" t="str">
        <x:f>IF(A149="","",IF(OR(K149="PAID - CURRENT",K149="WAIVED - CURRENT"),"CURRENT","HOLD"))</x:f>
      </x:c>
      <x:c r="M149" s="122"/>
      <x:c r="N149" s="123"/>
      <x:c r="O149" s="123"/>
      <x:c r="P149" s="123"/>
      <x:c r="Q149" s="123"/>
      <x:c r="R149" s="123"/>
      <x:c r="S149" s="125"/>
      <x:c r="T149" s="15" t="str">
        <x:f>IF(A149="","",IF(AND(P149="Yes",Q149="Yes",R149="Yes"),"REQUIRED ACKNOWLEDGMENTS COMPLETE","HOLD - REQUIRED ACKNOWLEDGMENT"))</x:f>
      </x:c>
      <x:c r="U149" s="122"/>
      <x:c r="V149" s="125"/>
    </x:row>
    <x:row r="150">
      <x:c r="A150" s="122"/>
      <x:c r="B150" s="123"/>
      <x:c r="C150" s="125"/>
      <x:c r="D150" s="152" t="str">
        <x:f>IF(A150="","",'Settings'!$B$6)</x:f>
      </x:c>
      <x:c r="E150" s="122"/>
      <x:c r="F150" s="156"/>
      <x:c r="G150" s="156"/>
      <x:c r="H150" s="156"/>
      <x:c r="I150" s="157"/>
      <x:c r="J150" s="155" t="str">
        <x:f>IF(A150="","",MAX(0,D150-F150-G150))</x:f>
      </x:c>
      <x:c r="K150" s="15" t="str">
        <x:f>IF(A150="","",IF(AND(E150="Approved",F150&gt;=D150),"WAIVED - CURRENT",IF(J150=0,"PAID - CURRENT",IF(G150&gt;0,"PARTIAL","PENDING"))))</x:f>
      </x:c>
      <x:c r="L150" s="15" t="str">
        <x:f>IF(A150="","",IF(OR(K150="PAID - CURRENT",K150="WAIVED - CURRENT"),"CURRENT","HOLD"))</x:f>
      </x:c>
      <x:c r="M150" s="122"/>
      <x:c r="N150" s="123"/>
      <x:c r="O150" s="123"/>
      <x:c r="P150" s="123"/>
      <x:c r="Q150" s="123"/>
      <x:c r="R150" s="123"/>
      <x:c r="S150" s="125"/>
      <x:c r="T150" s="15" t="str">
        <x:f>IF(A150="","",IF(AND(P150="Yes",Q150="Yes",R150="Yes"),"REQUIRED ACKNOWLEDGMENTS COMPLETE","HOLD - REQUIRED ACKNOWLEDGMENT"))</x:f>
      </x:c>
      <x:c r="U150" s="122"/>
      <x:c r="V150" s="125"/>
    </x:row>
    <x:row r="151">
      <x:c r="A151" s="122"/>
      <x:c r="B151" s="123"/>
      <x:c r="C151" s="125"/>
      <x:c r="D151" s="152" t="str">
        <x:f>IF(A151="","",'Settings'!$B$6)</x:f>
      </x:c>
      <x:c r="E151" s="122"/>
      <x:c r="F151" s="156"/>
      <x:c r="G151" s="156"/>
      <x:c r="H151" s="156"/>
      <x:c r="I151" s="157"/>
      <x:c r="J151" s="155" t="str">
        <x:f>IF(A151="","",MAX(0,D151-F151-G151))</x:f>
      </x:c>
      <x:c r="K151" s="15" t="str">
        <x:f>IF(A151="","",IF(AND(E151="Approved",F151&gt;=D151),"WAIVED - CURRENT",IF(J151=0,"PAID - CURRENT",IF(G151&gt;0,"PARTIAL","PENDING"))))</x:f>
      </x:c>
      <x:c r="L151" s="15" t="str">
        <x:f>IF(A151="","",IF(OR(K151="PAID - CURRENT",K151="WAIVED - CURRENT"),"CURRENT","HOLD"))</x:f>
      </x:c>
      <x:c r="M151" s="122"/>
      <x:c r="N151" s="123"/>
      <x:c r="O151" s="123"/>
      <x:c r="P151" s="123"/>
      <x:c r="Q151" s="123"/>
      <x:c r="R151" s="123"/>
      <x:c r="S151" s="125"/>
      <x:c r="T151" s="15" t="str">
        <x:f>IF(A151="","",IF(AND(P151="Yes",Q151="Yes",R151="Yes"),"REQUIRED ACKNOWLEDGMENTS COMPLETE","HOLD - REQUIRED ACKNOWLEDGMENT"))</x:f>
      </x:c>
      <x:c r="U151" s="122"/>
      <x:c r="V151" s="125"/>
    </x:row>
    <x:row r="152">
      <x:c r="A152" s="122"/>
      <x:c r="B152" s="123"/>
      <x:c r="C152" s="125"/>
      <x:c r="D152" s="152" t="str">
        <x:f>IF(A152="","",'Settings'!$B$6)</x:f>
      </x:c>
      <x:c r="E152" s="122"/>
      <x:c r="F152" s="156"/>
      <x:c r="G152" s="156"/>
      <x:c r="H152" s="156"/>
      <x:c r="I152" s="157"/>
      <x:c r="J152" s="155" t="str">
        <x:f>IF(A152="","",MAX(0,D152-F152-G152))</x:f>
      </x:c>
      <x:c r="K152" s="15" t="str">
        <x:f>IF(A152="","",IF(AND(E152="Approved",F152&gt;=D152),"WAIVED - CURRENT",IF(J152=0,"PAID - CURRENT",IF(G152&gt;0,"PARTIAL","PENDING"))))</x:f>
      </x:c>
      <x:c r="L152" s="15" t="str">
        <x:f>IF(A152="","",IF(OR(K152="PAID - CURRENT",K152="WAIVED - CURRENT"),"CURRENT","HOLD"))</x:f>
      </x:c>
      <x:c r="M152" s="122"/>
      <x:c r="N152" s="123"/>
      <x:c r="O152" s="123"/>
      <x:c r="P152" s="123"/>
      <x:c r="Q152" s="123"/>
      <x:c r="R152" s="123"/>
      <x:c r="S152" s="125"/>
      <x:c r="T152" s="15" t="str">
        <x:f>IF(A152="","",IF(AND(P152="Yes",Q152="Yes",R152="Yes"),"REQUIRED ACKNOWLEDGMENTS COMPLETE","HOLD - REQUIRED ACKNOWLEDGMENT"))</x:f>
      </x:c>
      <x:c r="U152" s="122"/>
      <x:c r="V152" s="125"/>
    </x:row>
    <x:row r="153">
      <x:c r="A153" s="122"/>
      <x:c r="B153" s="123"/>
      <x:c r="C153" s="125"/>
      <x:c r="D153" s="152" t="str">
        <x:f>IF(A153="","",'Settings'!$B$6)</x:f>
      </x:c>
      <x:c r="E153" s="122"/>
      <x:c r="F153" s="156"/>
      <x:c r="G153" s="156"/>
      <x:c r="H153" s="156"/>
      <x:c r="I153" s="157"/>
      <x:c r="J153" s="155" t="str">
        <x:f>IF(A153="","",MAX(0,D153-F153-G153))</x:f>
      </x:c>
      <x:c r="K153" s="15" t="str">
        <x:f>IF(A153="","",IF(AND(E153="Approved",F153&gt;=D153),"WAIVED - CURRENT",IF(J153=0,"PAID - CURRENT",IF(G153&gt;0,"PARTIAL","PENDING"))))</x:f>
      </x:c>
      <x:c r="L153" s="15" t="str">
        <x:f>IF(A153="","",IF(OR(K153="PAID - CURRENT",K153="WAIVED - CURRENT"),"CURRENT","HOLD"))</x:f>
      </x:c>
      <x:c r="M153" s="122"/>
      <x:c r="N153" s="123"/>
      <x:c r="O153" s="123"/>
      <x:c r="P153" s="123"/>
      <x:c r="Q153" s="123"/>
      <x:c r="R153" s="123"/>
      <x:c r="S153" s="125"/>
      <x:c r="T153" s="15" t="str">
        <x:f>IF(A153="","",IF(AND(P153="Yes",Q153="Yes",R153="Yes"),"REQUIRED ACKNOWLEDGMENTS COMPLETE","HOLD - REQUIRED ACKNOWLEDGMENT"))</x:f>
      </x:c>
      <x:c r="U153" s="122"/>
      <x:c r="V153" s="125"/>
    </x:row>
    <x:row r="154">
      <x:c r="A154" s="122"/>
      <x:c r="B154" s="123"/>
      <x:c r="C154" s="125"/>
      <x:c r="D154" s="152" t="str">
        <x:f>IF(A154="","",'Settings'!$B$6)</x:f>
      </x:c>
      <x:c r="E154" s="122"/>
      <x:c r="F154" s="156"/>
      <x:c r="G154" s="156"/>
      <x:c r="H154" s="156"/>
      <x:c r="I154" s="157"/>
      <x:c r="J154" s="155" t="str">
        <x:f>IF(A154="","",MAX(0,D154-F154-G154))</x:f>
      </x:c>
      <x:c r="K154" s="15" t="str">
        <x:f>IF(A154="","",IF(AND(E154="Approved",F154&gt;=D154),"WAIVED - CURRENT",IF(J154=0,"PAID - CURRENT",IF(G154&gt;0,"PARTIAL","PENDING"))))</x:f>
      </x:c>
      <x:c r="L154" s="15" t="str">
        <x:f>IF(A154="","",IF(OR(K154="PAID - CURRENT",K154="WAIVED - CURRENT"),"CURRENT","HOLD"))</x:f>
      </x:c>
      <x:c r="M154" s="122"/>
      <x:c r="N154" s="123"/>
      <x:c r="O154" s="123"/>
      <x:c r="P154" s="123"/>
      <x:c r="Q154" s="123"/>
      <x:c r="R154" s="123"/>
      <x:c r="S154" s="125"/>
      <x:c r="T154" s="15" t="str">
        <x:f>IF(A154="","",IF(AND(P154="Yes",Q154="Yes",R154="Yes"),"REQUIRED ACKNOWLEDGMENTS COMPLETE","HOLD - REQUIRED ACKNOWLEDGMENT"))</x:f>
      </x:c>
      <x:c r="U154" s="122"/>
      <x:c r="V154" s="125"/>
    </x:row>
    <x:row r="155">
      <x:c r="A155" s="122"/>
      <x:c r="B155" s="123"/>
      <x:c r="C155" s="125"/>
      <x:c r="D155" s="152" t="str">
        <x:f>IF(A155="","",'Settings'!$B$6)</x:f>
      </x:c>
      <x:c r="E155" s="122"/>
      <x:c r="F155" s="156"/>
      <x:c r="G155" s="156"/>
      <x:c r="H155" s="156"/>
      <x:c r="I155" s="157"/>
      <x:c r="J155" s="155" t="str">
        <x:f>IF(A155="","",MAX(0,D155-F155-G155))</x:f>
      </x:c>
      <x:c r="K155" s="15" t="str">
        <x:f>IF(A155="","",IF(AND(E155="Approved",F155&gt;=D155),"WAIVED - CURRENT",IF(J155=0,"PAID - CURRENT",IF(G155&gt;0,"PARTIAL","PENDING"))))</x:f>
      </x:c>
      <x:c r="L155" s="15" t="str">
        <x:f>IF(A155="","",IF(OR(K155="PAID - CURRENT",K155="WAIVED - CURRENT"),"CURRENT","HOLD"))</x:f>
      </x:c>
      <x:c r="M155" s="122"/>
      <x:c r="N155" s="123"/>
      <x:c r="O155" s="123"/>
      <x:c r="P155" s="123"/>
      <x:c r="Q155" s="123"/>
      <x:c r="R155" s="123"/>
      <x:c r="S155" s="125"/>
      <x:c r="T155" s="15" t="str">
        <x:f>IF(A155="","",IF(AND(P155="Yes",Q155="Yes",R155="Yes"),"REQUIRED ACKNOWLEDGMENTS COMPLETE","HOLD - REQUIRED ACKNOWLEDGMENT"))</x:f>
      </x:c>
      <x:c r="U155" s="122"/>
      <x:c r="V155" s="125"/>
    </x:row>
    <x:row r="156">
      <x:c r="A156" s="122"/>
      <x:c r="B156" s="123"/>
      <x:c r="C156" s="125"/>
      <x:c r="D156" s="152" t="str">
        <x:f>IF(A156="","",'Settings'!$B$6)</x:f>
      </x:c>
      <x:c r="E156" s="122"/>
      <x:c r="F156" s="156"/>
      <x:c r="G156" s="156"/>
      <x:c r="H156" s="156"/>
      <x:c r="I156" s="157"/>
      <x:c r="J156" s="155" t="str">
        <x:f>IF(A156="","",MAX(0,D156-F156-G156))</x:f>
      </x:c>
      <x:c r="K156" s="15" t="str">
        <x:f>IF(A156="","",IF(AND(E156="Approved",F156&gt;=D156),"WAIVED - CURRENT",IF(J156=0,"PAID - CURRENT",IF(G156&gt;0,"PARTIAL","PENDING"))))</x:f>
      </x:c>
      <x:c r="L156" s="15" t="str">
        <x:f>IF(A156="","",IF(OR(K156="PAID - CURRENT",K156="WAIVED - CURRENT"),"CURRENT","HOLD"))</x:f>
      </x:c>
      <x:c r="M156" s="122"/>
      <x:c r="N156" s="123"/>
      <x:c r="O156" s="123"/>
      <x:c r="P156" s="123"/>
      <x:c r="Q156" s="123"/>
      <x:c r="R156" s="123"/>
      <x:c r="S156" s="125"/>
      <x:c r="T156" s="15" t="str">
        <x:f>IF(A156="","",IF(AND(P156="Yes",Q156="Yes",R156="Yes"),"REQUIRED ACKNOWLEDGMENTS COMPLETE","HOLD - REQUIRED ACKNOWLEDGMENT"))</x:f>
      </x:c>
      <x:c r="U156" s="122"/>
      <x:c r="V156" s="125"/>
    </x:row>
    <x:row r="157">
      <x:c r="A157" s="122"/>
      <x:c r="B157" s="123"/>
      <x:c r="C157" s="125"/>
      <x:c r="D157" s="152" t="str">
        <x:f>IF(A157="","",'Settings'!$B$6)</x:f>
      </x:c>
      <x:c r="E157" s="122"/>
      <x:c r="F157" s="156"/>
      <x:c r="G157" s="156"/>
      <x:c r="H157" s="156"/>
      <x:c r="I157" s="157"/>
      <x:c r="J157" s="155" t="str">
        <x:f>IF(A157="","",MAX(0,D157-F157-G157))</x:f>
      </x:c>
      <x:c r="K157" s="15" t="str">
        <x:f>IF(A157="","",IF(AND(E157="Approved",F157&gt;=D157),"WAIVED - CURRENT",IF(J157=0,"PAID - CURRENT",IF(G157&gt;0,"PARTIAL","PENDING"))))</x:f>
      </x:c>
      <x:c r="L157" s="15" t="str">
        <x:f>IF(A157="","",IF(OR(K157="PAID - CURRENT",K157="WAIVED - CURRENT"),"CURRENT","HOLD"))</x:f>
      </x:c>
      <x:c r="M157" s="122"/>
      <x:c r="N157" s="123"/>
      <x:c r="O157" s="123"/>
      <x:c r="P157" s="123"/>
      <x:c r="Q157" s="123"/>
      <x:c r="R157" s="123"/>
      <x:c r="S157" s="125"/>
      <x:c r="T157" s="15" t="str">
        <x:f>IF(A157="","",IF(AND(P157="Yes",Q157="Yes",R157="Yes"),"REQUIRED ACKNOWLEDGMENTS COMPLETE","HOLD - REQUIRED ACKNOWLEDGMENT"))</x:f>
      </x:c>
      <x:c r="U157" s="122"/>
      <x:c r="V157" s="125"/>
    </x:row>
    <x:row r="158">
      <x:c r="A158" s="122"/>
      <x:c r="B158" s="123"/>
      <x:c r="C158" s="125"/>
      <x:c r="D158" s="152" t="str">
        <x:f>IF(A158="","",'Settings'!$B$6)</x:f>
      </x:c>
      <x:c r="E158" s="122"/>
      <x:c r="F158" s="156"/>
      <x:c r="G158" s="156"/>
      <x:c r="H158" s="156"/>
      <x:c r="I158" s="157"/>
      <x:c r="J158" s="155" t="str">
        <x:f>IF(A158="","",MAX(0,D158-F158-G158))</x:f>
      </x:c>
      <x:c r="K158" s="15" t="str">
        <x:f>IF(A158="","",IF(AND(E158="Approved",F158&gt;=D158),"WAIVED - CURRENT",IF(J158=0,"PAID - CURRENT",IF(G158&gt;0,"PARTIAL","PENDING"))))</x:f>
      </x:c>
      <x:c r="L158" s="15" t="str">
        <x:f>IF(A158="","",IF(OR(K158="PAID - CURRENT",K158="WAIVED - CURRENT"),"CURRENT","HOLD"))</x:f>
      </x:c>
      <x:c r="M158" s="122"/>
      <x:c r="N158" s="123"/>
      <x:c r="O158" s="123"/>
      <x:c r="P158" s="123"/>
      <x:c r="Q158" s="123"/>
      <x:c r="R158" s="123"/>
      <x:c r="S158" s="125"/>
      <x:c r="T158" s="15" t="str">
        <x:f>IF(A158="","",IF(AND(P158="Yes",Q158="Yes",R158="Yes"),"REQUIRED ACKNOWLEDGMENTS COMPLETE","HOLD - REQUIRED ACKNOWLEDGMENT"))</x:f>
      </x:c>
      <x:c r="U158" s="122"/>
      <x:c r="V158" s="125"/>
    </x:row>
    <x:row r="159">
      <x:c r="A159" s="122"/>
      <x:c r="B159" s="123"/>
      <x:c r="C159" s="125"/>
      <x:c r="D159" s="152" t="str">
        <x:f>IF(A159="","",'Settings'!$B$6)</x:f>
      </x:c>
      <x:c r="E159" s="122"/>
      <x:c r="F159" s="156"/>
      <x:c r="G159" s="156"/>
      <x:c r="H159" s="156"/>
      <x:c r="I159" s="157"/>
      <x:c r="J159" s="155" t="str">
        <x:f>IF(A159="","",MAX(0,D159-F159-G159))</x:f>
      </x:c>
      <x:c r="K159" s="15" t="str">
        <x:f>IF(A159="","",IF(AND(E159="Approved",F159&gt;=D159),"WAIVED - CURRENT",IF(J159=0,"PAID - CURRENT",IF(G159&gt;0,"PARTIAL","PENDING"))))</x:f>
      </x:c>
      <x:c r="L159" s="15" t="str">
        <x:f>IF(A159="","",IF(OR(K159="PAID - CURRENT",K159="WAIVED - CURRENT"),"CURRENT","HOLD"))</x:f>
      </x:c>
      <x:c r="M159" s="122"/>
      <x:c r="N159" s="123"/>
      <x:c r="O159" s="123"/>
      <x:c r="P159" s="123"/>
      <x:c r="Q159" s="123"/>
      <x:c r="R159" s="123"/>
      <x:c r="S159" s="125"/>
      <x:c r="T159" s="15" t="str">
        <x:f>IF(A159="","",IF(AND(P159="Yes",Q159="Yes",R159="Yes"),"REQUIRED ACKNOWLEDGMENTS COMPLETE","HOLD - REQUIRED ACKNOWLEDGMENT"))</x:f>
      </x:c>
      <x:c r="U159" s="122"/>
      <x:c r="V159" s="125"/>
    </x:row>
    <x:row r="160">
      <x:c r="A160" s="122"/>
      <x:c r="B160" s="123"/>
      <x:c r="C160" s="125"/>
      <x:c r="D160" s="152" t="str">
        <x:f>IF(A160="","",'Settings'!$B$6)</x:f>
      </x:c>
      <x:c r="E160" s="122"/>
      <x:c r="F160" s="156"/>
      <x:c r="G160" s="156"/>
      <x:c r="H160" s="156"/>
      <x:c r="I160" s="157"/>
      <x:c r="J160" s="155" t="str">
        <x:f>IF(A160="","",MAX(0,D160-F160-G160))</x:f>
      </x:c>
      <x:c r="K160" s="15" t="str">
        <x:f>IF(A160="","",IF(AND(E160="Approved",F160&gt;=D160),"WAIVED - CURRENT",IF(J160=0,"PAID - CURRENT",IF(G160&gt;0,"PARTIAL","PENDING"))))</x:f>
      </x:c>
      <x:c r="L160" s="15" t="str">
        <x:f>IF(A160="","",IF(OR(K160="PAID - CURRENT",K160="WAIVED - CURRENT"),"CURRENT","HOLD"))</x:f>
      </x:c>
      <x:c r="M160" s="122"/>
      <x:c r="N160" s="123"/>
      <x:c r="O160" s="123"/>
      <x:c r="P160" s="123"/>
      <x:c r="Q160" s="123"/>
      <x:c r="R160" s="123"/>
      <x:c r="S160" s="125"/>
      <x:c r="T160" s="15" t="str">
        <x:f>IF(A160="","",IF(AND(P160="Yes",Q160="Yes",R160="Yes"),"REQUIRED ACKNOWLEDGMENTS COMPLETE","HOLD - REQUIRED ACKNOWLEDGMENT"))</x:f>
      </x:c>
      <x:c r="U160" s="122"/>
      <x:c r="V160" s="125"/>
    </x:row>
    <x:row r="161">
      <x:c r="A161" s="122"/>
      <x:c r="B161" s="123"/>
      <x:c r="C161" s="125"/>
      <x:c r="D161" s="152" t="str">
        <x:f>IF(A161="","",'Settings'!$B$6)</x:f>
      </x:c>
      <x:c r="E161" s="122"/>
      <x:c r="F161" s="156"/>
      <x:c r="G161" s="156"/>
      <x:c r="H161" s="156"/>
      <x:c r="I161" s="157"/>
      <x:c r="J161" s="155" t="str">
        <x:f>IF(A161="","",MAX(0,D161-F161-G161))</x:f>
      </x:c>
      <x:c r="K161" s="15" t="str">
        <x:f>IF(A161="","",IF(AND(E161="Approved",F161&gt;=D161),"WAIVED - CURRENT",IF(J161=0,"PAID - CURRENT",IF(G161&gt;0,"PARTIAL","PENDING"))))</x:f>
      </x:c>
      <x:c r="L161" s="15" t="str">
        <x:f>IF(A161="","",IF(OR(K161="PAID - CURRENT",K161="WAIVED - CURRENT"),"CURRENT","HOLD"))</x:f>
      </x:c>
      <x:c r="M161" s="122"/>
      <x:c r="N161" s="123"/>
      <x:c r="O161" s="123"/>
      <x:c r="P161" s="123"/>
      <x:c r="Q161" s="123"/>
      <x:c r="R161" s="123"/>
      <x:c r="S161" s="125"/>
      <x:c r="T161" s="15" t="str">
        <x:f>IF(A161="","",IF(AND(P161="Yes",Q161="Yes",R161="Yes"),"REQUIRED ACKNOWLEDGMENTS COMPLETE","HOLD - REQUIRED ACKNOWLEDGMENT"))</x:f>
      </x:c>
      <x:c r="U161" s="122"/>
      <x:c r="V161" s="125"/>
    </x:row>
    <x:row r="162">
      <x:c r="A162" s="122"/>
      <x:c r="B162" s="123"/>
      <x:c r="C162" s="125"/>
      <x:c r="D162" s="152" t="str">
        <x:f>IF(A162="","",'Settings'!$B$6)</x:f>
      </x:c>
      <x:c r="E162" s="122"/>
      <x:c r="F162" s="156"/>
      <x:c r="G162" s="156"/>
      <x:c r="H162" s="156"/>
      <x:c r="I162" s="157"/>
      <x:c r="J162" s="155" t="str">
        <x:f>IF(A162="","",MAX(0,D162-F162-G162))</x:f>
      </x:c>
      <x:c r="K162" s="15" t="str">
        <x:f>IF(A162="","",IF(AND(E162="Approved",F162&gt;=D162),"WAIVED - CURRENT",IF(J162=0,"PAID - CURRENT",IF(G162&gt;0,"PARTIAL","PENDING"))))</x:f>
      </x:c>
      <x:c r="L162" s="15" t="str">
        <x:f>IF(A162="","",IF(OR(K162="PAID - CURRENT",K162="WAIVED - CURRENT"),"CURRENT","HOLD"))</x:f>
      </x:c>
      <x:c r="M162" s="122"/>
      <x:c r="N162" s="123"/>
      <x:c r="O162" s="123"/>
      <x:c r="P162" s="123"/>
      <x:c r="Q162" s="123"/>
      <x:c r="R162" s="123"/>
      <x:c r="S162" s="125"/>
      <x:c r="T162" s="15" t="str">
        <x:f>IF(A162="","",IF(AND(P162="Yes",Q162="Yes",R162="Yes"),"REQUIRED ACKNOWLEDGMENTS COMPLETE","HOLD - REQUIRED ACKNOWLEDGMENT"))</x:f>
      </x:c>
      <x:c r="U162" s="122"/>
      <x:c r="V162" s="125"/>
    </x:row>
    <x:row r="163">
      <x:c r="A163" s="122"/>
      <x:c r="B163" s="123"/>
      <x:c r="C163" s="125"/>
      <x:c r="D163" s="152" t="str">
        <x:f>IF(A163="","",'Settings'!$B$6)</x:f>
      </x:c>
      <x:c r="E163" s="122"/>
      <x:c r="F163" s="156"/>
      <x:c r="G163" s="156"/>
      <x:c r="H163" s="156"/>
      <x:c r="I163" s="157"/>
      <x:c r="J163" s="155" t="str">
        <x:f>IF(A163="","",MAX(0,D163-F163-G163))</x:f>
      </x:c>
      <x:c r="K163" s="15" t="str">
        <x:f>IF(A163="","",IF(AND(E163="Approved",F163&gt;=D163),"WAIVED - CURRENT",IF(J163=0,"PAID - CURRENT",IF(G163&gt;0,"PARTIAL","PENDING"))))</x:f>
      </x:c>
      <x:c r="L163" s="15" t="str">
        <x:f>IF(A163="","",IF(OR(K163="PAID - CURRENT",K163="WAIVED - CURRENT"),"CURRENT","HOLD"))</x:f>
      </x:c>
      <x:c r="M163" s="122"/>
      <x:c r="N163" s="123"/>
      <x:c r="O163" s="123"/>
      <x:c r="P163" s="123"/>
      <x:c r="Q163" s="123"/>
      <x:c r="R163" s="123"/>
      <x:c r="S163" s="125"/>
      <x:c r="T163" s="15" t="str">
        <x:f>IF(A163="","",IF(AND(P163="Yes",Q163="Yes",R163="Yes"),"REQUIRED ACKNOWLEDGMENTS COMPLETE","HOLD - REQUIRED ACKNOWLEDGMENT"))</x:f>
      </x:c>
      <x:c r="U163" s="122"/>
      <x:c r="V163" s="125"/>
    </x:row>
    <x:row r="164">
      <x:c r="A164" s="122"/>
      <x:c r="B164" s="123"/>
      <x:c r="C164" s="125"/>
      <x:c r="D164" s="152" t="str">
        <x:f>IF(A164="","",'Settings'!$B$6)</x:f>
      </x:c>
      <x:c r="E164" s="122"/>
      <x:c r="F164" s="156"/>
      <x:c r="G164" s="156"/>
      <x:c r="H164" s="156"/>
      <x:c r="I164" s="157"/>
      <x:c r="J164" s="155" t="str">
        <x:f>IF(A164="","",MAX(0,D164-F164-G164))</x:f>
      </x:c>
      <x:c r="K164" s="15" t="str">
        <x:f>IF(A164="","",IF(AND(E164="Approved",F164&gt;=D164),"WAIVED - CURRENT",IF(J164=0,"PAID - CURRENT",IF(G164&gt;0,"PARTIAL","PENDING"))))</x:f>
      </x:c>
      <x:c r="L164" s="15" t="str">
        <x:f>IF(A164="","",IF(OR(K164="PAID - CURRENT",K164="WAIVED - CURRENT"),"CURRENT","HOLD"))</x:f>
      </x:c>
      <x:c r="M164" s="122"/>
      <x:c r="N164" s="123"/>
      <x:c r="O164" s="123"/>
      <x:c r="P164" s="123"/>
      <x:c r="Q164" s="123"/>
      <x:c r="R164" s="123"/>
      <x:c r="S164" s="125"/>
      <x:c r="T164" s="15" t="str">
        <x:f>IF(A164="","",IF(AND(P164="Yes",Q164="Yes",R164="Yes"),"REQUIRED ACKNOWLEDGMENTS COMPLETE","HOLD - REQUIRED ACKNOWLEDGMENT"))</x:f>
      </x:c>
      <x:c r="U164" s="122"/>
      <x:c r="V164" s="125"/>
    </x:row>
    <x:row r="165">
      <x:c r="A165" s="122"/>
      <x:c r="B165" s="123"/>
      <x:c r="C165" s="125"/>
      <x:c r="D165" s="152" t="str">
        <x:f>IF(A165="","",'Settings'!$B$6)</x:f>
      </x:c>
      <x:c r="E165" s="122"/>
      <x:c r="F165" s="156"/>
      <x:c r="G165" s="156"/>
      <x:c r="H165" s="156"/>
      <x:c r="I165" s="157"/>
      <x:c r="J165" s="155" t="str">
        <x:f>IF(A165="","",MAX(0,D165-F165-G165))</x:f>
      </x:c>
      <x:c r="K165" s="15" t="str">
        <x:f>IF(A165="","",IF(AND(E165="Approved",F165&gt;=D165),"WAIVED - CURRENT",IF(J165=0,"PAID - CURRENT",IF(G165&gt;0,"PARTIAL","PENDING"))))</x:f>
      </x:c>
      <x:c r="L165" s="15" t="str">
        <x:f>IF(A165="","",IF(OR(K165="PAID - CURRENT",K165="WAIVED - CURRENT"),"CURRENT","HOLD"))</x:f>
      </x:c>
      <x:c r="M165" s="122"/>
      <x:c r="N165" s="123"/>
      <x:c r="O165" s="123"/>
      <x:c r="P165" s="123"/>
      <x:c r="Q165" s="123"/>
      <x:c r="R165" s="123"/>
      <x:c r="S165" s="125"/>
      <x:c r="T165" s="15" t="str">
        <x:f>IF(A165="","",IF(AND(P165="Yes",Q165="Yes",R165="Yes"),"REQUIRED ACKNOWLEDGMENTS COMPLETE","HOLD - REQUIRED ACKNOWLEDGMENT"))</x:f>
      </x:c>
      <x:c r="U165" s="122"/>
      <x:c r="V165" s="125"/>
    </x:row>
    <x:row r="166">
      <x:c r="A166" s="122"/>
      <x:c r="B166" s="123"/>
      <x:c r="C166" s="125"/>
      <x:c r="D166" s="152" t="str">
        <x:f>IF(A166="","",'Settings'!$B$6)</x:f>
      </x:c>
      <x:c r="E166" s="122"/>
      <x:c r="F166" s="156"/>
      <x:c r="G166" s="156"/>
      <x:c r="H166" s="156"/>
      <x:c r="I166" s="157"/>
      <x:c r="J166" s="155" t="str">
        <x:f>IF(A166="","",MAX(0,D166-F166-G166))</x:f>
      </x:c>
      <x:c r="K166" s="15" t="str">
        <x:f>IF(A166="","",IF(AND(E166="Approved",F166&gt;=D166),"WAIVED - CURRENT",IF(J166=0,"PAID - CURRENT",IF(G166&gt;0,"PARTIAL","PENDING"))))</x:f>
      </x:c>
      <x:c r="L166" s="15" t="str">
        <x:f>IF(A166="","",IF(OR(K166="PAID - CURRENT",K166="WAIVED - CURRENT"),"CURRENT","HOLD"))</x:f>
      </x:c>
      <x:c r="M166" s="122"/>
      <x:c r="N166" s="123"/>
      <x:c r="O166" s="123"/>
      <x:c r="P166" s="123"/>
      <x:c r="Q166" s="123"/>
      <x:c r="R166" s="123"/>
      <x:c r="S166" s="125"/>
      <x:c r="T166" s="15" t="str">
        <x:f>IF(A166="","",IF(AND(P166="Yes",Q166="Yes",R166="Yes"),"REQUIRED ACKNOWLEDGMENTS COMPLETE","HOLD - REQUIRED ACKNOWLEDGMENT"))</x:f>
      </x:c>
      <x:c r="U166" s="122"/>
      <x:c r="V166" s="125"/>
    </x:row>
    <x:row r="167">
      <x:c r="A167" s="122"/>
      <x:c r="B167" s="123"/>
      <x:c r="C167" s="125"/>
      <x:c r="D167" s="152" t="str">
        <x:f>IF(A167="","",'Settings'!$B$6)</x:f>
      </x:c>
      <x:c r="E167" s="122"/>
      <x:c r="F167" s="156"/>
      <x:c r="G167" s="156"/>
      <x:c r="H167" s="156"/>
      <x:c r="I167" s="157"/>
      <x:c r="J167" s="155" t="str">
        <x:f>IF(A167="","",MAX(0,D167-F167-G167))</x:f>
      </x:c>
      <x:c r="K167" s="15" t="str">
        <x:f>IF(A167="","",IF(AND(E167="Approved",F167&gt;=D167),"WAIVED - CURRENT",IF(J167=0,"PAID - CURRENT",IF(G167&gt;0,"PARTIAL","PENDING"))))</x:f>
      </x:c>
      <x:c r="L167" s="15" t="str">
        <x:f>IF(A167="","",IF(OR(K167="PAID - CURRENT",K167="WAIVED - CURRENT"),"CURRENT","HOLD"))</x:f>
      </x:c>
      <x:c r="M167" s="122"/>
      <x:c r="N167" s="123"/>
      <x:c r="O167" s="123"/>
      <x:c r="P167" s="123"/>
      <x:c r="Q167" s="123"/>
      <x:c r="R167" s="123"/>
      <x:c r="S167" s="125"/>
      <x:c r="T167" s="15" t="str">
        <x:f>IF(A167="","",IF(AND(P167="Yes",Q167="Yes",R167="Yes"),"REQUIRED ACKNOWLEDGMENTS COMPLETE","HOLD - REQUIRED ACKNOWLEDGMENT"))</x:f>
      </x:c>
      <x:c r="U167" s="122"/>
      <x:c r="V167" s="125"/>
    </x:row>
    <x:row r="168">
      <x:c r="A168" s="122"/>
      <x:c r="B168" s="123"/>
      <x:c r="C168" s="125"/>
      <x:c r="D168" s="152" t="str">
        <x:f>IF(A168="","",'Settings'!$B$6)</x:f>
      </x:c>
      <x:c r="E168" s="122"/>
      <x:c r="F168" s="156"/>
      <x:c r="G168" s="156"/>
      <x:c r="H168" s="156"/>
      <x:c r="I168" s="157"/>
      <x:c r="J168" s="155" t="str">
        <x:f>IF(A168="","",MAX(0,D168-F168-G168))</x:f>
      </x:c>
      <x:c r="K168" s="15" t="str">
        <x:f>IF(A168="","",IF(AND(E168="Approved",F168&gt;=D168),"WAIVED - CURRENT",IF(J168=0,"PAID - CURRENT",IF(G168&gt;0,"PARTIAL","PENDING"))))</x:f>
      </x:c>
      <x:c r="L168" s="15" t="str">
        <x:f>IF(A168="","",IF(OR(K168="PAID - CURRENT",K168="WAIVED - CURRENT"),"CURRENT","HOLD"))</x:f>
      </x:c>
      <x:c r="M168" s="122"/>
      <x:c r="N168" s="123"/>
      <x:c r="O168" s="123"/>
      <x:c r="P168" s="123"/>
      <x:c r="Q168" s="123"/>
      <x:c r="R168" s="123"/>
      <x:c r="S168" s="125"/>
      <x:c r="T168" s="15" t="str">
        <x:f>IF(A168="","",IF(AND(P168="Yes",Q168="Yes",R168="Yes"),"REQUIRED ACKNOWLEDGMENTS COMPLETE","HOLD - REQUIRED ACKNOWLEDGMENT"))</x:f>
      </x:c>
      <x:c r="U168" s="122"/>
      <x:c r="V168" s="125"/>
    </x:row>
    <x:row r="169">
      <x:c r="A169" s="122"/>
      <x:c r="B169" s="123"/>
      <x:c r="C169" s="125"/>
      <x:c r="D169" s="152" t="str">
        <x:f>IF(A169="","",'Settings'!$B$6)</x:f>
      </x:c>
      <x:c r="E169" s="122"/>
      <x:c r="F169" s="156"/>
      <x:c r="G169" s="156"/>
      <x:c r="H169" s="156"/>
      <x:c r="I169" s="157"/>
      <x:c r="J169" s="155" t="str">
        <x:f>IF(A169="","",MAX(0,D169-F169-G169))</x:f>
      </x:c>
      <x:c r="K169" s="15" t="str">
        <x:f>IF(A169="","",IF(AND(E169="Approved",F169&gt;=D169),"WAIVED - CURRENT",IF(J169=0,"PAID - CURRENT",IF(G169&gt;0,"PARTIAL","PENDING"))))</x:f>
      </x:c>
      <x:c r="L169" s="15" t="str">
        <x:f>IF(A169="","",IF(OR(K169="PAID - CURRENT",K169="WAIVED - CURRENT"),"CURRENT","HOLD"))</x:f>
      </x:c>
      <x:c r="M169" s="122"/>
      <x:c r="N169" s="123"/>
      <x:c r="O169" s="123"/>
      <x:c r="P169" s="123"/>
      <x:c r="Q169" s="123"/>
      <x:c r="R169" s="123"/>
      <x:c r="S169" s="125"/>
      <x:c r="T169" s="15" t="str">
        <x:f>IF(A169="","",IF(AND(P169="Yes",Q169="Yes",R169="Yes"),"REQUIRED ACKNOWLEDGMENTS COMPLETE","HOLD - REQUIRED ACKNOWLEDGMENT"))</x:f>
      </x:c>
      <x:c r="U169" s="122"/>
      <x:c r="V169" s="125"/>
    </x:row>
    <x:row r="170">
      <x:c r="A170" s="122"/>
      <x:c r="B170" s="123"/>
      <x:c r="C170" s="125"/>
      <x:c r="D170" s="152" t="str">
        <x:f>IF(A170="","",'Settings'!$B$6)</x:f>
      </x:c>
      <x:c r="E170" s="122"/>
      <x:c r="F170" s="156"/>
      <x:c r="G170" s="156"/>
      <x:c r="H170" s="156"/>
      <x:c r="I170" s="157"/>
      <x:c r="J170" s="155" t="str">
        <x:f>IF(A170="","",MAX(0,D170-F170-G170))</x:f>
      </x:c>
      <x:c r="K170" s="15" t="str">
        <x:f>IF(A170="","",IF(AND(E170="Approved",F170&gt;=D170),"WAIVED - CURRENT",IF(J170=0,"PAID - CURRENT",IF(G170&gt;0,"PARTIAL","PENDING"))))</x:f>
      </x:c>
      <x:c r="L170" s="15" t="str">
        <x:f>IF(A170="","",IF(OR(K170="PAID - CURRENT",K170="WAIVED - CURRENT"),"CURRENT","HOLD"))</x:f>
      </x:c>
      <x:c r="M170" s="122"/>
      <x:c r="N170" s="123"/>
      <x:c r="O170" s="123"/>
      <x:c r="P170" s="123"/>
      <x:c r="Q170" s="123"/>
      <x:c r="R170" s="123"/>
      <x:c r="S170" s="125"/>
      <x:c r="T170" s="15" t="str">
        <x:f>IF(A170="","",IF(AND(P170="Yes",Q170="Yes",R170="Yes"),"REQUIRED ACKNOWLEDGMENTS COMPLETE","HOLD - REQUIRED ACKNOWLEDGMENT"))</x:f>
      </x:c>
      <x:c r="U170" s="122"/>
      <x:c r="V170" s="125"/>
    </x:row>
    <x:row r="171">
      <x:c r="A171" s="122"/>
      <x:c r="B171" s="123"/>
      <x:c r="C171" s="125"/>
      <x:c r="D171" s="152" t="str">
        <x:f>IF(A171="","",'Settings'!$B$6)</x:f>
      </x:c>
      <x:c r="E171" s="122"/>
      <x:c r="F171" s="156"/>
      <x:c r="G171" s="156"/>
      <x:c r="H171" s="156"/>
      <x:c r="I171" s="157"/>
      <x:c r="J171" s="155" t="str">
        <x:f>IF(A171="","",MAX(0,D171-F171-G171))</x:f>
      </x:c>
      <x:c r="K171" s="15" t="str">
        <x:f>IF(A171="","",IF(AND(E171="Approved",F171&gt;=D171),"WAIVED - CURRENT",IF(J171=0,"PAID - CURRENT",IF(G171&gt;0,"PARTIAL","PENDING"))))</x:f>
      </x:c>
      <x:c r="L171" s="15" t="str">
        <x:f>IF(A171="","",IF(OR(K171="PAID - CURRENT",K171="WAIVED - CURRENT"),"CURRENT","HOLD"))</x:f>
      </x:c>
      <x:c r="M171" s="122"/>
      <x:c r="N171" s="123"/>
      <x:c r="O171" s="123"/>
      <x:c r="P171" s="123"/>
      <x:c r="Q171" s="123"/>
      <x:c r="R171" s="123"/>
      <x:c r="S171" s="125"/>
      <x:c r="T171" s="15" t="str">
        <x:f>IF(A171="","",IF(AND(P171="Yes",Q171="Yes",R171="Yes"),"REQUIRED ACKNOWLEDGMENTS COMPLETE","HOLD - REQUIRED ACKNOWLEDGMENT"))</x:f>
      </x:c>
      <x:c r="U171" s="122"/>
      <x:c r="V171" s="125"/>
    </x:row>
    <x:row r="172">
      <x:c r="A172" s="122"/>
      <x:c r="B172" s="123"/>
      <x:c r="C172" s="125"/>
      <x:c r="D172" s="152" t="str">
        <x:f>IF(A172="","",'Settings'!$B$6)</x:f>
      </x:c>
      <x:c r="E172" s="122"/>
      <x:c r="F172" s="156"/>
      <x:c r="G172" s="156"/>
      <x:c r="H172" s="156"/>
      <x:c r="I172" s="157"/>
      <x:c r="J172" s="155" t="str">
        <x:f>IF(A172="","",MAX(0,D172-F172-G172))</x:f>
      </x:c>
      <x:c r="K172" s="15" t="str">
        <x:f>IF(A172="","",IF(AND(E172="Approved",F172&gt;=D172),"WAIVED - CURRENT",IF(J172=0,"PAID - CURRENT",IF(G172&gt;0,"PARTIAL","PENDING"))))</x:f>
      </x:c>
      <x:c r="L172" s="15" t="str">
        <x:f>IF(A172="","",IF(OR(K172="PAID - CURRENT",K172="WAIVED - CURRENT"),"CURRENT","HOLD"))</x:f>
      </x:c>
      <x:c r="M172" s="122"/>
      <x:c r="N172" s="123"/>
      <x:c r="O172" s="123"/>
      <x:c r="P172" s="123"/>
      <x:c r="Q172" s="123"/>
      <x:c r="R172" s="123"/>
      <x:c r="S172" s="125"/>
      <x:c r="T172" s="15" t="str">
        <x:f>IF(A172="","",IF(AND(P172="Yes",Q172="Yes",R172="Yes"),"REQUIRED ACKNOWLEDGMENTS COMPLETE","HOLD - REQUIRED ACKNOWLEDGMENT"))</x:f>
      </x:c>
      <x:c r="U172" s="122"/>
      <x:c r="V172" s="125"/>
    </x:row>
    <x:row r="173">
      <x:c r="A173" s="122"/>
      <x:c r="B173" s="123"/>
      <x:c r="C173" s="125"/>
      <x:c r="D173" s="152" t="str">
        <x:f>IF(A173="","",'Settings'!$B$6)</x:f>
      </x:c>
      <x:c r="E173" s="122"/>
      <x:c r="F173" s="156"/>
      <x:c r="G173" s="156"/>
      <x:c r="H173" s="156"/>
      <x:c r="I173" s="157"/>
      <x:c r="J173" s="155" t="str">
        <x:f>IF(A173="","",MAX(0,D173-F173-G173))</x:f>
      </x:c>
      <x:c r="K173" s="15" t="str">
        <x:f>IF(A173="","",IF(AND(E173="Approved",F173&gt;=D173),"WAIVED - CURRENT",IF(J173=0,"PAID - CURRENT",IF(G173&gt;0,"PARTIAL","PENDING"))))</x:f>
      </x:c>
      <x:c r="L173" s="15" t="str">
        <x:f>IF(A173="","",IF(OR(K173="PAID - CURRENT",K173="WAIVED - CURRENT"),"CURRENT","HOLD"))</x:f>
      </x:c>
      <x:c r="M173" s="122"/>
      <x:c r="N173" s="123"/>
      <x:c r="O173" s="123"/>
      <x:c r="P173" s="123"/>
      <x:c r="Q173" s="123"/>
      <x:c r="R173" s="123"/>
      <x:c r="S173" s="125"/>
      <x:c r="T173" s="15" t="str">
        <x:f>IF(A173="","",IF(AND(P173="Yes",Q173="Yes",R173="Yes"),"REQUIRED ACKNOWLEDGMENTS COMPLETE","HOLD - REQUIRED ACKNOWLEDGMENT"))</x:f>
      </x:c>
      <x:c r="U173" s="122"/>
      <x:c r="V173" s="125"/>
    </x:row>
    <x:row r="174">
      <x:c r="A174" s="122"/>
      <x:c r="B174" s="123"/>
      <x:c r="C174" s="125"/>
      <x:c r="D174" s="152" t="str">
        <x:f>IF(A174="","",'Settings'!$B$6)</x:f>
      </x:c>
      <x:c r="E174" s="122"/>
      <x:c r="F174" s="156"/>
      <x:c r="G174" s="156"/>
      <x:c r="H174" s="156"/>
      <x:c r="I174" s="157"/>
      <x:c r="J174" s="155" t="str">
        <x:f>IF(A174="","",MAX(0,D174-F174-G174))</x:f>
      </x:c>
      <x:c r="K174" s="15" t="str">
        <x:f>IF(A174="","",IF(AND(E174="Approved",F174&gt;=D174),"WAIVED - CURRENT",IF(J174=0,"PAID - CURRENT",IF(G174&gt;0,"PARTIAL","PENDING"))))</x:f>
      </x:c>
      <x:c r="L174" s="15" t="str">
        <x:f>IF(A174="","",IF(OR(K174="PAID - CURRENT",K174="WAIVED - CURRENT"),"CURRENT","HOLD"))</x:f>
      </x:c>
      <x:c r="M174" s="122"/>
      <x:c r="N174" s="123"/>
      <x:c r="O174" s="123"/>
      <x:c r="P174" s="123"/>
      <x:c r="Q174" s="123"/>
      <x:c r="R174" s="123"/>
      <x:c r="S174" s="125"/>
      <x:c r="T174" s="15" t="str">
        <x:f>IF(A174="","",IF(AND(P174="Yes",Q174="Yes",R174="Yes"),"REQUIRED ACKNOWLEDGMENTS COMPLETE","HOLD - REQUIRED ACKNOWLEDGMENT"))</x:f>
      </x:c>
      <x:c r="U174" s="122"/>
      <x:c r="V174" s="125"/>
    </x:row>
    <x:row r="175">
      <x:c r="A175" s="122"/>
      <x:c r="B175" s="123"/>
      <x:c r="C175" s="125"/>
      <x:c r="D175" s="152" t="str">
        <x:f>IF(A175="","",'Settings'!$B$6)</x:f>
      </x:c>
      <x:c r="E175" s="122"/>
      <x:c r="F175" s="156"/>
      <x:c r="G175" s="156"/>
      <x:c r="H175" s="156"/>
      <x:c r="I175" s="157"/>
      <x:c r="J175" s="155" t="str">
        <x:f>IF(A175="","",MAX(0,D175-F175-G175))</x:f>
      </x:c>
      <x:c r="K175" s="15" t="str">
        <x:f>IF(A175="","",IF(AND(E175="Approved",F175&gt;=D175),"WAIVED - CURRENT",IF(J175=0,"PAID - CURRENT",IF(G175&gt;0,"PARTIAL","PENDING"))))</x:f>
      </x:c>
      <x:c r="L175" s="15" t="str">
        <x:f>IF(A175="","",IF(OR(K175="PAID - CURRENT",K175="WAIVED - CURRENT"),"CURRENT","HOLD"))</x:f>
      </x:c>
      <x:c r="M175" s="122"/>
      <x:c r="N175" s="123"/>
      <x:c r="O175" s="123"/>
      <x:c r="P175" s="123"/>
      <x:c r="Q175" s="123"/>
      <x:c r="R175" s="123"/>
      <x:c r="S175" s="125"/>
      <x:c r="T175" s="15" t="str">
        <x:f>IF(A175="","",IF(AND(P175="Yes",Q175="Yes",R175="Yes"),"REQUIRED ACKNOWLEDGMENTS COMPLETE","HOLD - REQUIRED ACKNOWLEDGMENT"))</x:f>
      </x:c>
      <x:c r="U175" s="122"/>
      <x:c r="V175" s="125"/>
    </x:row>
    <x:row r="176">
      <x:c r="A176" s="122"/>
      <x:c r="B176" s="123"/>
      <x:c r="C176" s="125"/>
      <x:c r="D176" s="152" t="str">
        <x:f>IF(A176="","",'Settings'!$B$6)</x:f>
      </x:c>
      <x:c r="E176" s="122"/>
      <x:c r="F176" s="156"/>
      <x:c r="G176" s="156"/>
      <x:c r="H176" s="156"/>
      <x:c r="I176" s="157"/>
      <x:c r="J176" s="155" t="str">
        <x:f>IF(A176="","",MAX(0,D176-F176-G176))</x:f>
      </x:c>
      <x:c r="K176" s="15" t="str">
        <x:f>IF(A176="","",IF(AND(E176="Approved",F176&gt;=D176),"WAIVED - CURRENT",IF(J176=0,"PAID - CURRENT",IF(G176&gt;0,"PARTIAL","PENDING"))))</x:f>
      </x:c>
      <x:c r="L176" s="15" t="str">
        <x:f>IF(A176="","",IF(OR(K176="PAID - CURRENT",K176="WAIVED - CURRENT"),"CURRENT","HOLD"))</x:f>
      </x:c>
      <x:c r="M176" s="122"/>
      <x:c r="N176" s="123"/>
      <x:c r="O176" s="123"/>
      <x:c r="P176" s="123"/>
      <x:c r="Q176" s="123"/>
      <x:c r="R176" s="123"/>
      <x:c r="S176" s="125"/>
      <x:c r="T176" s="15" t="str">
        <x:f>IF(A176="","",IF(AND(P176="Yes",Q176="Yes",R176="Yes"),"REQUIRED ACKNOWLEDGMENTS COMPLETE","HOLD - REQUIRED ACKNOWLEDGMENT"))</x:f>
      </x:c>
      <x:c r="U176" s="122"/>
      <x:c r="V176" s="125"/>
    </x:row>
    <x:row r="177">
      <x:c r="A177" s="122"/>
      <x:c r="B177" s="123"/>
      <x:c r="C177" s="125"/>
      <x:c r="D177" s="152" t="str">
        <x:f>IF(A177="","",'Settings'!$B$6)</x:f>
      </x:c>
      <x:c r="E177" s="122"/>
      <x:c r="F177" s="156"/>
      <x:c r="G177" s="156"/>
      <x:c r="H177" s="156"/>
      <x:c r="I177" s="157"/>
      <x:c r="J177" s="155" t="str">
        <x:f>IF(A177="","",MAX(0,D177-F177-G177))</x:f>
      </x:c>
      <x:c r="K177" s="15" t="str">
        <x:f>IF(A177="","",IF(AND(E177="Approved",F177&gt;=D177),"WAIVED - CURRENT",IF(J177=0,"PAID - CURRENT",IF(G177&gt;0,"PARTIAL","PENDING"))))</x:f>
      </x:c>
      <x:c r="L177" s="15" t="str">
        <x:f>IF(A177="","",IF(OR(K177="PAID - CURRENT",K177="WAIVED - CURRENT"),"CURRENT","HOLD"))</x:f>
      </x:c>
      <x:c r="M177" s="122"/>
      <x:c r="N177" s="123"/>
      <x:c r="O177" s="123"/>
      <x:c r="P177" s="123"/>
      <x:c r="Q177" s="123"/>
      <x:c r="R177" s="123"/>
      <x:c r="S177" s="125"/>
      <x:c r="T177" s="15" t="str">
        <x:f>IF(A177="","",IF(AND(P177="Yes",Q177="Yes",R177="Yes"),"REQUIRED ACKNOWLEDGMENTS COMPLETE","HOLD - REQUIRED ACKNOWLEDGMENT"))</x:f>
      </x:c>
      <x:c r="U177" s="122"/>
      <x:c r="V177" s="125"/>
    </x:row>
    <x:row r="178">
      <x:c r="A178" s="122"/>
      <x:c r="B178" s="123"/>
      <x:c r="C178" s="125"/>
      <x:c r="D178" s="152" t="str">
        <x:f>IF(A178="","",'Settings'!$B$6)</x:f>
      </x:c>
      <x:c r="E178" s="122"/>
      <x:c r="F178" s="156"/>
      <x:c r="G178" s="156"/>
      <x:c r="H178" s="156"/>
      <x:c r="I178" s="157"/>
      <x:c r="J178" s="155" t="str">
        <x:f>IF(A178="","",MAX(0,D178-F178-G178))</x:f>
      </x:c>
      <x:c r="K178" s="15" t="str">
        <x:f>IF(A178="","",IF(AND(E178="Approved",F178&gt;=D178),"WAIVED - CURRENT",IF(J178=0,"PAID - CURRENT",IF(G178&gt;0,"PARTIAL","PENDING"))))</x:f>
      </x:c>
      <x:c r="L178" s="15" t="str">
        <x:f>IF(A178="","",IF(OR(K178="PAID - CURRENT",K178="WAIVED - CURRENT"),"CURRENT","HOLD"))</x:f>
      </x:c>
      <x:c r="M178" s="122"/>
      <x:c r="N178" s="123"/>
      <x:c r="O178" s="123"/>
      <x:c r="P178" s="123"/>
      <x:c r="Q178" s="123"/>
      <x:c r="R178" s="123"/>
      <x:c r="S178" s="125"/>
      <x:c r="T178" s="15" t="str">
        <x:f>IF(A178="","",IF(AND(P178="Yes",Q178="Yes",R178="Yes"),"REQUIRED ACKNOWLEDGMENTS COMPLETE","HOLD - REQUIRED ACKNOWLEDGMENT"))</x:f>
      </x:c>
      <x:c r="U178" s="122"/>
      <x:c r="V178" s="125"/>
    </x:row>
    <x:row r="179">
      <x:c r="A179" s="122"/>
      <x:c r="B179" s="123"/>
      <x:c r="C179" s="125"/>
      <x:c r="D179" s="152" t="str">
        <x:f>IF(A179="","",'Settings'!$B$6)</x:f>
      </x:c>
      <x:c r="E179" s="122"/>
      <x:c r="F179" s="156"/>
      <x:c r="G179" s="156"/>
      <x:c r="H179" s="156"/>
      <x:c r="I179" s="157"/>
      <x:c r="J179" s="155" t="str">
        <x:f>IF(A179="","",MAX(0,D179-F179-G179))</x:f>
      </x:c>
      <x:c r="K179" s="15" t="str">
        <x:f>IF(A179="","",IF(AND(E179="Approved",F179&gt;=D179),"WAIVED - CURRENT",IF(J179=0,"PAID - CURRENT",IF(G179&gt;0,"PARTIAL","PENDING"))))</x:f>
      </x:c>
      <x:c r="L179" s="15" t="str">
        <x:f>IF(A179="","",IF(OR(K179="PAID - CURRENT",K179="WAIVED - CURRENT"),"CURRENT","HOLD"))</x:f>
      </x:c>
      <x:c r="M179" s="122"/>
      <x:c r="N179" s="123"/>
      <x:c r="O179" s="123"/>
      <x:c r="P179" s="123"/>
      <x:c r="Q179" s="123"/>
      <x:c r="R179" s="123"/>
      <x:c r="S179" s="125"/>
      <x:c r="T179" s="15" t="str">
        <x:f>IF(A179="","",IF(AND(P179="Yes",Q179="Yes",R179="Yes"),"REQUIRED ACKNOWLEDGMENTS COMPLETE","HOLD - REQUIRED ACKNOWLEDGMENT"))</x:f>
      </x:c>
      <x:c r="U179" s="122"/>
      <x:c r="V179" s="125"/>
    </x:row>
    <x:row r="180">
      <x:c r="A180" s="122"/>
      <x:c r="B180" s="123"/>
      <x:c r="C180" s="125"/>
      <x:c r="D180" s="152" t="str">
        <x:f>IF(A180="","",'Settings'!$B$6)</x:f>
      </x:c>
      <x:c r="E180" s="122"/>
      <x:c r="F180" s="156"/>
      <x:c r="G180" s="156"/>
      <x:c r="H180" s="156"/>
      <x:c r="I180" s="157"/>
      <x:c r="J180" s="155" t="str">
        <x:f>IF(A180="","",MAX(0,D180-F180-G180))</x:f>
      </x:c>
      <x:c r="K180" s="15" t="str">
        <x:f>IF(A180="","",IF(AND(E180="Approved",F180&gt;=D180),"WAIVED - CURRENT",IF(J180=0,"PAID - CURRENT",IF(G180&gt;0,"PARTIAL","PENDING"))))</x:f>
      </x:c>
      <x:c r="L180" s="15" t="str">
        <x:f>IF(A180="","",IF(OR(K180="PAID - CURRENT",K180="WAIVED - CURRENT"),"CURRENT","HOLD"))</x:f>
      </x:c>
      <x:c r="M180" s="122"/>
      <x:c r="N180" s="123"/>
      <x:c r="O180" s="123"/>
      <x:c r="P180" s="123"/>
      <x:c r="Q180" s="123"/>
      <x:c r="R180" s="123"/>
      <x:c r="S180" s="125"/>
      <x:c r="T180" s="15" t="str">
        <x:f>IF(A180="","",IF(AND(P180="Yes",Q180="Yes",R180="Yes"),"REQUIRED ACKNOWLEDGMENTS COMPLETE","HOLD - REQUIRED ACKNOWLEDGMENT"))</x:f>
      </x:c>
      <x:c r="U180" s="122"/>
      <x:c r="V180" s="125"/>
    </x:row>
    <x:row r="181">
      <x:c r="A181" s="122"/>
      <x:c r="B181" s="123"/>
      <x:c r="C181" s="125"/>
      <x:c r="D181" s="152" t="str">
        <x:f>IF(A181="","",'Settings'!$B$6)</x:f>
      </x:c>
      <x:c r="E181" s="122"/>
      <x:c r="F181" s="156"/>
      <x:c r="G181" s="156"/>
      <x:c r="H181" s="156"/>
      <x:c r="I181" s="157"/>
      <x:c r="J181" s="155" t="str">
        <x:f>IF(A181="","",MAX(0,D181-F181-G181))</x:f>
      </x:c>
      <x:c r="K181" s="15" t="str">
        <x:f>IF(A181="","",IF(AND(E181="Approved",F181&gt;=D181),"WAIVED - CURRENT",IF(J181=0,"PAID - CURRENT",IF(G181&gt;0,"PARTIAL","PENDING"))))</x:f>
      </x:c>
      <x:c r="L181" s="15" t="str">
        <x:f>IF(A181="","",IF(OR(K181="PAID - CURRENT",K181="WAIVED - CURRENT"),"CURRENT","HOLD"))</x:f>
      </x:c>
      <x:c r="M181" s="122"/>
      <x:c r="N181" s="123"/>
      <x:c r="O181" s="123"/>
      <x:c r="P181" s="123"/>
      <x:c r="Q181" s="123"/>
      <x:c r="R181" s="123"/>
      <x:c r="S181" s="125"/>
      <x:c r="T181" s="15" t="str">
        <x:f>IF(A181="","",IF(AND(P181="Yes",Q181="Yes",R181="Yes"),"REQUIRED ACKNOWLEDGMENTS COMPLETE","HOLD - REQUIRED ACKNOWLEDGMENT"))</x:f>
      </x:c>
      <x:c r="U181" s="122"/>
      <x:c r="V181" s="125"/>
    </x:row>
    <x:row r="182">
      <x:c r="A182" s="122"/>
      <x:c r="B182" s="123"/>
      <x:c r="C182" s="125"/>
      <x:c r="D182" s="152" t="str">
        <x:f>IF(A182="","",'Settings'!$B$6)</x:f>
      </x:c>
      <x:c r="E182" s="122"/>
      <x:c r="F182" s="156"/>
      <x:c r="G182" s="156"/>
      <x:c r="H182" s="156"/>
      <x:c r="I182" s="157"/>
      <x:c r="J182" s="155" t="str">
        <x:f>IF(A182="","",MAX(0,D182-F182-G182))</x:f>
      </x:c>
      <x:c r="K182" s="15" t="str">
        <x:f>IF(A182="","",IF(AND(E182="Approved",F182&gt;=D182),"WAIVED - CURRENT",IF(J182=0,"PAID - CURRENT",IF(G182&gt;0,"PARTIAL","PENDING"))))</x:f>
      </x:c>
      <x:c r="L182" s="15" t="str">
        <x:f>IF(A182="","",IF(OR(K182="PAID - CURRENT",K182="WAIVED - CURRENT"),"CURRENT","HOLD"))</x:f>
      </x:c>
      <x:c r="M182" s="122"/>
      <x:c r="N182" s="123"/>
      <x:c r="O182" s="123"/>
      <x:c r="P182" s="123"/>
      <x:c r="Q182" s="123"/>
      <x:c r="R182" s="123"/>
      <x:c r="S182" s="125"/>
      <x:c r="T182" s="15" t="str">
        <x:f>IF(A182="","",IF(AND(P182="Yes",Q182="Yes",R182="Yes"),"REQUIRED ACKNOWLEDGMENTS COMPLETE","HOLD - REQUIRED ACKNOWLEDGMENT"))</x:f>
      </x:c>
      <x:c r="U182" s="122"/>
      <x:c r="V182" s="125"/>
    </x:row>
    <x:row r="183">
      <x:c r="A183" s="122"/>
      <x:c r="B183" s="123"/>
      <x:c r="C183" s="125"/>
      <x:c r="D183" s="152" t="str">
        <x:f>IF(A183="","",'Settings'!$B$6)</x:f>
      </x:c>
      <x:c r="E183" s="122"/>
      <x:c r="F183" s="156"/>
      <x:c r="G183" s="156"/>
      <x:c r="H183" s="156"/>
      <x:c r="I183" s="157"/>
      <x:c r="J183" s="155" t="str">
        <x:f>IF(A183="","",MAX(0,D183-F183-G183))</x:f>
      </x:c>
      <x:c r="K183" s="15" t="str">
        <x:f>IF(A183="","",IF(AND(E183="Approved",F183&gt;=D183),"WAIVED - CURRENT",IF(J183=0,"PAID - CURRENT",IF(G183&gt;0,"PARTIAL","PENDING"))))</x:f>
      </x:c>
      <x:c r="L183" s="15" t="str">
        <x:f>IF(A183="","",IF(OR(K183="PAID - CURRENT",K183="WAIVED - CURRENT"),"CURRENT","HOLD"))</x:f>
      </x:c>
      <x:c r="M183" s="122"/>
      <x:c r="N183" s="123"/>
      <x:c r="O183" s="123"/>
      <x:c r="P183" s="123"/>
      <x:c r="Q183" s="123"/>
      <x:c r="R183" s="123"/>
      <x:c r="S183" s="125"/>
      <x:c r="T183" s="15" t="str">
        <x:f>IF(A183="","",IF(AND(P183="Yes",Q183="Yes",R183="Yes"),"REQUIRED ACKNOWLEDGMENTS COMPLETE","HOLD - REQUIRED ACKNOWLEDGMENT"))</x:f>
      </x:c>
      <x:c r="U183" s="122"/>
      <x:c r="V183" s="125"/>
    </x:row>
    <x:row r="184">
      <x:c r="A184" s="122"/>
      <x:c r="B184" s="123"/>
      <x:c r="C184" s="125"/>
      <x:c r="D184" s="152" t="str">
        <x:f>IF(A184="","",'Settings'!$B$6)</x:f>
      </x:c>
      <x:c r="E184" s="122"/>
      <x:c r="F184" s="156"/>
      <x:c r="G184" s="156"/>
      <x:c r="H184" s="156"/>
      <x:c r="I184" s="157"/>
      <x:c r="J184" s="155" t="str">
        <x:f>IF(A184="","",MAX(0,D184-F184-G184))</x:f>
      </x:c>
      <x:c r="K184" s="15" t="str">
        <x:f>IF(A184="","",IF(AND(E184="Approved",F184&gt;=D184),"WAIVED - CURRENT",IF(J184=0,"PAID - CURRENT",IF(G184&gt;0,"PARTIAL","PENDING"))))</x:f>
      </x:c>
      <x:c r="L184" s="15" t="str">
        <x:f>IF(A184="","",IF(OR(K184="PAID - CURRENT",K184="WAIVED - CURRENT"),"CURRENT","HOLD"))</x:f>
      </x:c>
      <x:c r="M184" s="122"/>
      <x:c r="N184" s="123"/>
      <x:c r="O184" s="123"/>
      <x:c r="P184" s="123"/>
      <x:c r="Q184" s="123"/>
      <x:c r="R184" s="123"/>
      <x:c r="S184" s="125"/>
      <x:c r="T184" s="15" t="str">
        <x:f>IF(A184="","",IF(AND(P184="Yes",Q184="Yes",R184="Yes"),"REQUIRED ACKNOWLEDGMENTS COMPLETE","HOLD - REQUIRED ACKNOWLEDGMENT"))</x:f>
      </x:c>
      <x:c r="U184" s="122"/>
      <x:c r="V184" s="125"/>
    </x:row>
    <x:row r="185">
      <x:c r="A185" s="122"/>
      <x:c r="B185" s="123"/>
      <x:c r="C185" s="125"/>
      <x:c r="D185" s="152" t="str">
        <x:f>IF(A185="","",'Settings'!$B$6)</x:f>
      </x:c>
      <x:c r="E185" s="122"/>
      <x:c r="F185" s="156"/>
      <x:c r="G185" s="156"/>
      <x:c r="H185" s="156"/>
      <x:c r="I185" s="157"/>
      <x:c r="J185" s="155" t="str">
        <x:f>IF(A185="","",MAX(0,D185-F185-G185))</x:f>
      </x:c>
      <x:c r="K185" s="15" t="str">
        <x:f>IF(A185="","",IF(AND(E185="Approved",F185&gt;=D185),"WAIVED - CURRENT",IF(J185=0,"PAID - CURRENT",IF(G185&gt;0,"PARTIAL","PENDING"))))</x:f>
      </x:c>
      <x:c r="L185" s="15" t="str">
        <x:f>IF(A185="","",IF(OR(K185="PAID - CURRENT",K185="WAIVED - CURRENT"),"CURRENT","HOLD"))</x:f>
      </x:c>
      <x:c r="M185" s="122"/>
      <x:c r="N185" s="123"/>
      <x:c r="O185" s="123"/>
      <x:c r="P185" s="123"/>
      <x:c r="Q185" s="123"/>
      <x:c r="R185" s="123"/>
      <x:c r="S185" s="125"/>
      <x:c r="T185" s="15" t="str">
        <x:f>IF(A185="","",IF(AND(P185="Yes",Q185="Yes",R185="Yes"),"REQUIRED ACKNOWLEDGMENTS COMPLETE","HOLD - REQUIRED ACKNOWLEDGMENT"))</x:f>
      </x:c>
      <x:c r="U185" s="122"/>
      <x:c r="V185" s="125"/>
    </x:row>
    <x:row r="186">
      <x:c r="A186" s="122"/>
      <x:c r="B186" s="123"/>
      <x:c r="C186" s="125"/>
      <x:c r="D186" s="152" t="str">
        <x:f>IF(A186="","",'Settings'!$B$6)</x:f>
      </x:c>
      <x:c r="E186" s="122"/>
      <x:c r="F186" s="156"/>
      <x:c r="G186" s="156"/>
      <x:c r="H186" s="156"/>
      <x:c r="I186" s="157"/>
      <x:c r="J186" s="155" t="str">
        <x:f>IF(A186="","",MAX(0,D186-F186-G186))</x:f>
      </x:c>
      <x:c r="K186" s="15" t="str">
        <x:f>IF(A186="","",IF(AND(E186="Approved",F186&gt;=D186),"WAIVED - CURRENT",IF(J186=0,"PAID - CURRENT",IF(G186&gt;0,"PARTIAL","PENDING"))))</x:f>
      </x:c>
      <x:c r="L186" s="15" t="str">
        <x:f>IF(A186="","",IF(OR(K186="PAID - CURRENT",K186="WAIVED - CURRENT"),"CURRENT","HOLD"))</x:f>
      </x:c>
      <x:c r="M186" s="122"/>
      <x:c r="N186" s="123"/>
      <x:c r="O186" s="123"/>
      <x:c r="P186" s="123"/>
      <x:c r="Q186" s="123"/>
      <x:c r="R186" s="123"/>
      <x:c r="S186" s="125"/>
      <x:c r="T186" s="15" t="str">
        <x:f>IF(A186="","",IF(AND(P186="Yes",Q186="Yes",R186="Yes"),"REQUIRED ACKNOWLEDGMENTS COMPLETE","HOLD - REQUIRED ACKNOWLEDGMENT"))</x:f>
      </x:c>
      <x:c r="U186" s="122"/>
      <x:c r="V186" s="125"/>
    </x:row>
    <x:row r="187">
      <x:c r="A187" s="122"/>
      <x:c r="B187" s="123"/>
      <x:c r="C187" s="125"/>
      <x:c r="D187" s="152" t="str">
        <x:f>IF(A187="","",'Settings'!$B$6)</x:f>
      </x:c>
      <x:c r="E187" s="122"/>
      <x:c r="F187" s="156"/>
      <x:c r="G187" s="156"/>
      <x:c r="H187" s="156"/>
      <x:c r="I187" s="157"/>
      <x:c r="J187" s="155" t="str">
        <x:f>IF(A187="","",MAX(0,D187-F187-G187))</x:f>
      </x:c>
      <x:c r="K187" s="15" t="str">
        <x:f>IF(A187="","",IF(AND(E187="Approved",F187&gt;=D187),"WAIVED - CURRENT",IF(J187=0,"PAID - CURRENT",IF(G187&gt;0,"PARTIAL","PENDING"))))</x:f>
      </x:c>
      <x:c r="L187" s="15" t="str">
        <x:f>IF(A187="","",IF(OR(K187="PAID - CURRENT",K187="WAIVED - CURRENT"),"CURRENT","HOLD"))</x:f>
      </x:c>
      <x:c r="M187" s="122"/>
      <x:c r="N187" s="123"/>
      <x:c r="O187" s="123"/>
      <x:c r="P187" s="123"/>
      <x:c r="Q187" s="123"/>
      <x:c r="R187" s="123"/>
      <x:c r="S187" s="125"/>
      <x:c r="T187" s="15" t="str">
        <x:f>IF(A187="","",IF(AND(P187="Yes",Q187="Yes",R187="Yes"),"REQUIRED ACKNOWLEDGMENTS COMPLETE","HOLD - REQUIRED ACKNOWLEDGMENT"))</x:f>
      </x:c>
      <x:c r="U187" s="122"/>
      <x:c r="V187" s="125"/>
    </x:row>
    <x:row r="188">
      <x:c r="A188" s="122"/>
      <x:c r="B188" s="123"/>
      <x:c r="C188" s="125"/>
      <x:c r="D188" s="152" t="str">
        <x:f>IF(A188="","",'Settings'!$B$6)</x:f>
      </x:c>
      <x:c r="E188" s="122"/>
      <x:c r="F188" s="156"/>
      <x:c r="G188" s="156"/>
      <x:c r="H188" s="156"/>
      <x:c r="I188" s="157"/>
      <x:c r="J188" s="155" t="str">
        <x:f>IF(A188="","",MAX(0,D188-F188-G188))</x:f>
      </x:c>
      <x:c r="K188" s="15" t="str">
        <x:f>IF(A188="","",IF(AND(E188="Approved",F188&gt;=D188),"WAIVED - CURRENT",IF(J188=0,"PAID - CURRENT",IF(G188&gt;0,"PARTIAL","PENDING"))))</x:f>
      </x:c>
      <x:c r="L188" s="15" t="str">
        <x:f>IF(A188="","",IF(OR(K188="PAID - CURRENT",K188="WAIVED - CURRENT"),"CURRENT","HOLD"))</x:f>
      </x:c>
      <x:c r="M188" s="122"/>
      <x:c r="N188" s="123"/>
      <x:c r="O188" s="123"/>
      <x:c r="P188" s="123"/>
      <x:c r="Q188" s="123"/>
      <x:c r="R188" s="123"/>
      <x:c r="S188" s="125"/>
      <x:c r="T188" s="15" t="str">
        <x:f>IF(A188="","",IF(AND(P188="Yes",Q188="Yes",R188="Yes"),"REQUIRED ACKNOWLEDGMENTS COMPLETE","HOLD - REQUIRED ACKNOWLEDGMENT"))</x:f>
      </x:c>
      <x:c r="U188" s="122"/>
      <x:c r="V188" s="125"/>
    </x:row>
    <x:row r="189">
      <x:c r="A189" s="122"/>
      <x:c r="B189" s="123"/>
      <x:c r="C189" s="125"/>
      <x:c r="D189" s="152" t="str">
        <x:f>IF(A189="","",'Settings'!$B$6)</x:f>
      </x:c>
      <x:c r="E189" s="122"/>
      <x:c r="F189" s="156"/>
      <x:c r="G189" s="156"/>
      <x:c r="H189" s="156"/>
      <x:c r="I189" s="157"/>
      <x:c r="J189" s="155" t="str">
        <x:f>IF(A189="","",MAX(0,D189-F189-G189))</x:f>
      </x:c>
      <x:c r="K189" s="15" t="str">
        <x:f>IF(A189="","",IF(AND(E189="Approved",F189&gt;=D189),"WAIVED - CURRENT",IF(J189=0,"PAID - CURRENT",IF(G189&gt;0,"PARTIAL","PENDING"))))</x:f>
      </x:c>
      <x:c r="L189" s="15" t="str">
        <x:f>IF(A189="","",IF(OR(K189="PAID - CURRENT",K189="WAIVED - CURRENT"),"CURRENT","HOLD"))</x:f>
      </x:c>
      <x:c r="M189" s="122"/>
      <x:c r="N189" s="123"/>
      <x:c r="O189" s="123"/>
      <x:c r="P189" s="123"/>
      <x:c r="Q189" s="123"/>
      <x:c r="R189" s="123"/>
      <x:c r="S189" s="125"/>
      <x:c r="T189" s="15" t="str">
        <x:f>IF(A189="","",IF(AND(P189="Yes",Q189="Yes",R189="Yes"),"REQUIRED ACKNOWLEDGMENTS COMPLETE","HOLD - REQUIRED ACKNOWLEDGMENT"))</x:f>
      </x:c>
      <x:c r="U189" s="122"/>
      <x:c r="V189" s="125"/>
    </x:row>
    <x:row r="190">
      <x:c r="A190" s="122"/>
      <x:c r="B190" s="123"/>
      <x:c r="C190" s="125"/>
      <x:c r="D190" s="152" t="str">
        <x:f>IF(A190="","",'Settings'!$B$6)</x:f>
      </x:c>
      <x:c r="E190" s="122"/>
      <x:c r="F190" s="156"/>
      <x:c r="G190" s="156"/>
      <x:c r="H190" s="156"/>
      <x:c r="I190" s="157"/>
      <x:c r="J190" s="155" t="str">
        <x:f>IF(A190="","",MAX(0,D190-F190-G190))</x:f>
      </x:c>
      <x:c r="K190" s="15" t="str">
        <x:f>IF(A190="","",IF(AND(E190="Approved",F190&gt;=D190),"WAIVED - CURRENT",IF(J190=0,"PAID - CURRENT",IF(G190&gt;0,"PARTIAL","PENDING"))))</x:f>
      </x:c>
      <x:c r="L190" s="15" t="str">
        <x:f>IF(A190="","",IF(OR(K190="PAID - CURRENT",K190="WAIVED - CURRENT"),"CURRENT","HOLD"))</x:f>
      </x:c>
      <x:c r="M190" s="122"/>
      <x:c r="N190" s="123"/>
      <x:c r="O190" s="123"/>
      <x:c r="P190" s="123"/>
      <x:c r="Q190" s="123"/>
      <x:c r="R190" s="123"/>
      <x:c r="S190" s="125"/>
      <x:c r="T190" s="15" t="str">
        <x:f>IF(A190="","",IF(AND(P190="Yes",Q190="Yes",R190="Yes"),"REQUIRED ACKNOWLEDGMENTS COMPLETE","HOLD - REQUIRED ACKNOWLEDGMENT"))</x:f>
      </x:c>
      <x:c r="U190" s="122"/>
      <x:c r="V190" s="125"/>
    </x:row>
    <x:row r="191">
      <x:c r="A191" s="122"/>
      <x:c r="B191" s="123"/>
      <x:c r="C191" s="125"/>
      <x:c r="D191" s="152" t="str">
        <x:f>IF(A191="","",'Settings'!$B$6)</x:f>
      </x:c>
      <x:c r="E191" s="122"/>
      <x:c r="F191" s="156"/>
      <x:c r="G191" s="156"/>
      <x:c r="H191" s="156"/>
      <x:c r="I191" s="157"/>
      <x:c r="J191" s="155" t="str">
        <x:f>IF(A191="","",MAX(0,D191-F191-G191))</x:f>
      </x:c>
      <x:c r="K191" s="15" t="str">
        <x:f>IF(A191="","",IF(AND(E191="Approved",F191&gt;=D191),"WAIVED - CURRENT",IF(J191=0,"PAID - CURRENT",IF(G191&gt;0,"PARTIAL","PENDING"))))</x:f>
      </x:c>
      <x:c r="L191" s="15" t="str">
        <x:f>IF(A191="","",IF(OR(K191="PAID - CURRENT",K191="WAIVED - CURRENT"),"CURRENT","HOLD"))</x:f>
      </x:c>
      <x:c r="M191" s="122"/>
      <x:c r="N191" s="123"/>
      <x:c r="O191" s="123"/>
      <x:c r="P191" s="123"/>
      <x:c r="Q191" s="123"/>
      <x:c r="R191" s="123"/>
      <x:c r="S191" s="125"/>
      <x:c r="T191" s="15" t="str">
        <x:f>IF(A191="","",IF(AND(P191="Yes",Q191="Yes",R191="Yes"),"REQUIRED ACKNOWLEDGMENTS COMPLETE","HOLD - REQUIRED ACKNOWLEDGMENT"))</x:f>
      </x:c>
      <x:c r="U191" s="122"/>
      <x:c r="V191" s="125"/>
    </x:row>
    <x:row r="192">
      <x:c r="A192" s="122"/>
      <x:c r="B192" s="123"/>
      <x:c r="C192" s="125"/>
      <x:c r="D192" s="152" t="str">
        <x:f>IF(A192="","",'Settings'!$B$6)</x:f>
      </x:c>
      <x:c r="E192" s="122"/>
      <x:c r="F192" s="156"/>
      <x:c r="G192" s="156"/>
      <x:c r="H192" s="156"/>
      <x:c r="I192" s="157"/>
      <x:c r="J192" s="155" t="str">
        <x:f>IF(A192="","",MAX(0,D192-F192-G192))</x:f>
      </x:c>
      <x:c r="K192" s="15" t="str">
        <x:f>IF(A192="","",IF(AND(E192="Approved",F192&gt;=D192),"WAIVED - CURRENT",IF(J192=0,"PAID - CURRENT",IF(G192&gt;0,"PARTIAL","PENDING"))))</x:f>
      </x:c>
      <x:c r="L192" s="15" t="str">
        <x:f>IF(A192="","",IF(OR(K192="PAID - CURRENT",K192="WAIVED - CURRENT"),"CURRENT","HOLD"))</x:f>
      </x:c>
      <x:c r="M192" s="122"/>
      <x:c r="N192" s="123"/>
      <x:c r="O192" s="123"/>
      <x:c r="P192" s="123"/>
      <x:c r="Q192" s="123"/>
      <x:c r="R192" s="123"/>
      <x:c r="S192" s="125"/>
      <x:c r="T192" s="15" t="str">
        <x:f>IF(A192="","",IF(AND(P192="Yes",Q192="Yes",R192="Yes"),"REQUIRED ACKNOWLEDGMENTS COMPLETE","HOLD - REQUIRED ACKNOWLEDGMENT"))</x:f>
      </x:c>
      <x:c r="U192" s="122"/>
      <x:c r="V192" s="125"/>
    </x:row>
    <x:row r="193">
      <x:c r="A193" s="122"/>
      <x:c r="B193" s="123"/>
      <x:c r="C193" s="125"/>
      <x:c r="D193" s="152" t="str">
        <x:f>IF(A193="","",'Settings'!$B$6)</x:f>
      </x:c>
      <x:c r="E193" s="122"/>
      <x:c r="F193" s="156"/>
      <x:c r="G193" s="156"/>
      <x:c r="H193" s="156"/>
      <x:c r="I193" s="157"/>
      <x:c r="J193" s="155" t="str">
        <x:f>IF(A193="","",MAX(0,D193-F193-G193))</x:f>
      </x:c>
      <x:c r="K193" s="15" t="str">
        <x:f>IF(A193="","",IF(AND(E193="Approved",F193&gt;=D193),"WAIVED - CURRENT",IF(J193=0,"PAID - CURRENT",IF(G193&gt;0,"PARTIAL","PENDING"))))</x:f>
      </x:c>
      <x:c r="L193" s="15" t="str">
        <x:f>IF(A193="","",IF(OR(K193="PAID - CURRENT",K193="WAIVED - CURRENT"),"CURRENT","HOLD"))</x:f>
      </x:c>
      <x:c r="M193" s="122"/>
      <x:c r="N193" s="123"/>
      <x:c r="O193" s="123"/>
      <x:c r="P193" s="123"/>
      <x:c r="Q193" s="123"/>
      <x:c r="R193" s="123"/>
      <x:c r="S193" s="125"/>
      <x:c r="T193" s="15" t="str">
        <x:f>IF(A193="","",IF(AND(P193="Yes",Q193="Yes",R193="Yes"),"REQUIRED ACKNOWLEDGMENTS COMPLETE","HOLD - REQUIRED ACKNOWLEDGMENT"))</x:f>
      </x:c>
      <x:c r="U193" s="122"/>
      <x:c r="V193" s="125"/>
    </x:row>
    <x:row r="194">
      <x:c r="A194" s="122"/>
      <x:c r="B194" s="123"/>
      <x:c r="C194" s="125"/>
      <x:c r="D194" s="152" t="str">
        <x:f>IF(A194="","",'Settings'!$B$6)</x:f>
      </x:c>
      <x:c r="E194" s="122"/>
      <x:c r="F194" s="156"/>
      <x:c r="G194" s="156"/>
      <x:c r="H194" s="156"/>
      <x:c r="I194" s="157"/>
      <x:c r="J194" s="155" t="str">
        <x:f>IF(A194="","",MAX(0,D194-F194-G194))</x:f>
      </x:c>
      <x:c r="K194" s="15" t="str">
        <x:f>IF(A194="","",IF(AND(E194="Approved",F194&gt;=D194),"WAIVED - CURRENT",IF(J194=0,"PAID - CURRENT",IF(G194&gt;0,"PARTIAL","PENDING"))))</x:f>
      </x:c>
      <x:c r="L194" s="15" t="str">
        <x:f>IF(A194="","",IF(OR(K194="PAID - CURRENT",K194="WAIVED - CURRENT"),"CURRENT","HOLD"))</x:f>
      </x:c>
      <x:c r="M194" s="122"/>
      <x:c r="N194" s="123"/>
      <x:c r="O194" s="123"/>
      <x:c r="P194" s="123"/>
      <x:c r="Q194" s="123"/>
      <x:c r="R194" s="123"/>
      <x:c r="S194" s="125"/>
      <x:c r="T194" s="15" t="str">
        <x:f>IF(A194="","",IF(AND(P194="Yes",Q194="Yes",R194="Yes"),"REQUIRED ACKNOWLEDGMENTS COMPLETE","HOLD - REQUIRED ACKNOWLEDGMENT"))</x:f>
      </x:c>
      <x:c r="U194" s="122"/>
      <x:c r="V194" s="125"/>
    </x:row>
    <x:row r="195">
      <x:c r="A195" s="122"/>
      <x:c r="B195" s="123"/>
      <x:c r="C195" s="125"/>
      <x:c r="D195" s="152" t="str">
        <x:f>IF(A195="","",'Settings'!$B$6)</x:f>
      </x:c>
      <x:c r="E195" s="122"/>
      <x:c r="F195" s="156"/>
      <x:c r="G195" s="156"/>
      <x:c r="H195" s="156"/>
      <x:c r="I195" s="157"/>
      <x:c r="J195" s="155" t="str">
        <x:f>IF(A195="","",MAX(0,D195-F195-G195))</x:f>
      </x:c>
      <x:c r="K195" s="15" t="str">
        <x:f>IF(A195="","",IF(AND(E195="Approved",F195&gt;=D195),"WAIVED - CURRENT",IF(J195=0,"PAID - CURRENT",IF(G195&gt;0,"PARTIAL","PENDING"))))</x:f>
      </x:c>
      <x:c r="L195" s="15" t="str">
        <x:f>IF(A195="","",IF(OR(K195="PAID - CURRENT",K195="WAIVED - CURRENT"),"CURRENT","HOLD"))</x:f>
      </x:c>
      <x:c r="M195" s="122"/>
      <x:c r="N195" s="123"/>
      <x:c r="O195" s="123"/>
      <x:c r="P195" s="123"/>
      <x:c r="Q195" s="123"/>
      <x:c r="R195" s="123"/>
      <x:c r="S195" s="125"/>
      <x:c r="T195" s="15" t="str">
        <x:f>IF(A195="","",IF(AND(P195="Yes",Q195="Yes",R195="Yes"),"REQUIRED ACKNOWLEDGMENTS COMPLETE","HOLD - REQUIRED ACKNOWLEDGMENT"))</x:f>
      </x:c>
      <x:c r="U195" s="122"/>
      <x:c r="V195" s="125"/>
    </x:row>
    <x:row r="196">
      <x:c r="A196" s="122"/>
      <x:c r="B196" s="123"/>
      <x:c r="C196" s="125"/>
      <x:c r="D196" s="152" t="str">
        <x:f>IF(A196="","",'Settings'!$B$6)</x:f>
      </x:c>
      <x:c r="E196" s="122"/>
      <x:c r="F196" s="156"/>
      <x:c r="G196" s="156"/>
      <x:c r="H196" s="156"/>
      <x:c r="I196" s="157"/>
      <x:c r="J196" s="155" t="str">
        <x:f>IF(A196="","",MAX(0,D196-F196-G196))</x:f>
      </x:c>
      <x:c r="K196" s="15" t="str">
        <x:f>IF(A196="","",IF(AND(E196="Approved",F196&gt;=D196),"WAIVED - CURRENT",IF(J196=0,"PAID - CURRENT",IF(G196&gt;0,"PARTIAL","PENDING"))))</x:f>
      </x:c>
      <x:c r="L196" s="15" t="str">
        <x:f>IF(A196="","",IF(OR(K196="PAID - CURRENT",K196="WAIVED - CURRENT"),"CURRENT","HOLD"))</x:f>
      </x:c>
      <x:c r="M196" s="122"/>
      <x:c r="N196" s="123"/>
      <x:c r="O196" s="123"/>
      <x:c r="P196" s="123"/>
      <x:c r="Q196" s="123"/>
      <x:c r="R196" s="123"/>
      <x:c r="S196" s="125"/>
      <x:c r="T196" s="15" t="str">
        <x:f>IF(A196="","",IF(AND(P196="Yes",Q196="Yes",R196="Yes"),"REQUIRED ACKNOWLEDGMENTS COMPLETE","HOLD - REQUIRED ACKNOWLEDGMENT"))</x:f>
      </x:c>
      <x:c r="U196" s="122"/>
      <x:c r="V196" s="125"/>
    </x:row>
    <x:row r="197">
      <x:c r="A197" s="122"/>
      <x:c r="B197" s="123"/>
      <x:c r="C197" s="125"/>
      <x:c r="D197" s="152" t="str">
        <x:f>IF(A197="","",'Settings'!$B$6)</x:f>
      </x:c>
      <x:c r="E197" s="122"/>
      <x:c r="F197" s="156"/>
      <x:c r="G197" s="156"/>
      <x:c r="H197" s="156"/>
      <x:c r="I197" s="157"/>
      <x:c r="J197" s="155" t="str">
        <x:f>IF(A197="","",MAX(0,D197-F197-G197))</x:f>
      </x:c>
      <x:c r="K197" s="15" t="str">
        <x:f>IF(A197="","",IF(AND(E197="Approved",F197&gt;=D197),"WAIVED - CURRENT",IF(J197=0,"PAID - CURRENT",IF(G197&gt;0,"PARTIAL","PENDING"))))</x:f>
      </x:c>
      <x:c r="L197" s="15" t="str">
        <x:f>IF(A197="","",IF(OR(K197="PAID - CURRENT",K197="WAIVED - CURRENT"),"CURRENT","HOLD"))</x:f>
      </x:c>
      <x:c r="M197" s="122"/>
      <x:c r="N197" s="123"/>
      <x:c r="O197" s="123"/>
      <x:c r="P197" s="123"/>
      <x:c r="Q197" s="123"/>
      <x:c r="R197" s="123"/>
      <x:c r="S197" s="125"/>
      <x:c r="T197" s="15" t="str">
        <x:f>IF(A197="","",IF(AND(P197="Yes",Q197="Yes",R197="Yes"),"REQUIRED ACKNOWLEDGMENTS COMPLETE","HOLD - REQUIRED ACKNOWLEDGMENT"))</x:f>
      </x:c>
      <x:c r="U197" s="122"/>
      <x:c r="V197" s="125"/>
    </x:row>
    <x:row r="198">
      <x:c r="A198" s="122"/>
      <x:c r="B198" s="123"/>
      <x:c r="C198" s="125"/>
      <x:c r="D198" s="152" t="str">
        <x:f>IF(A198="","",'Settings'!$B$6)</x:f>
      </x:c>
      <x:c r="E198" s="122"/>
      <x:c r="F198" s="156"/>
      <x:c r="G198" s="156"/>
      <x:c r="H198" s="156"/>
      <x:c r="I198" s="157"/>
      <x:c r="J198" s="155" t="str">
        <x:f>IF(A198="","",MAX(0,D198-F198-G198))</x:f>
      </x:c>
      <x:c r="K198" s="15" t="str">
        <x:f>IF(A198="","",IF(AND(E198="Approved",F198&gt;=D198),"WAIVED - CURRENT",IF(J198=0,"PAID - CURRENT",IF(G198&gt;0,"PARTIAL","PENDING"))))</x:f>
      </x:c>
      <x:c r="L198" s="15" t="str">
        <x:f>IF(A198="","",IF(OR(K198="PAID - CURRENT",K198="WAIVED - CURRENT"),"CURRENT","HOLD"))</x:f>
      </x:c>
      <x:c r="M198" s="122"/>
      <x:c r="N198" s="123"/>
      <x:c r="O198" s="123"/>
      <x:c r="P198" s="123"/>
      <x:c r="Q198" s="123"/>
      <x:c r="R198" s="123"/>
      <x:c r="S198" s="125"/>
      <x:c r="T198" s="15" t="str">
        <x:f>IF(A198="","",IF(AND(P198="Yes",Q198="Yes",R198="Yes"),"REQUIRED ACKNOWLEDGMENTS COMPLETE","HOLD - REQUIRED ACKNOWLEDGMENT"))</x:f>
      </x:c>
      <x:c r="U198" s="122"/>
      <x:c r="V198" s="125"/>
    </x:row>
    <x:row r="199">
      <x:c r="A199" s="122"/>
      <x:c r="B199" s="123"/>
      <x:c r="C199" s="125"/>
      <x:c r="D199" s="152" t="str">
        <x:f>IF(A199="","",'Settings'!$B$6)</x:f>
      </x:c>
      <x:c r="E199" s="122"/>
      <x:c r="F199" s="156"/>
      <x:c r="G199" s="156"/>
      <x:c r="H199" s="156"/>
      <x:c r="I199" s="157"/>
      <x:c r="J199" s="155" t="str">
        <x:f>IF(A199="","",MAX(0,D199-F199-G199))</x:f>
      </x:c>
      <x:c r="K199" s="15" t="str">
        <x:f>IF(A199="","",IF(AND(E199="Approved",F199&gt;=D199),"WAIVED - CURRENT",IF(J199=0,"PAID - CURRENT",IF(G199&gt;0,"PARTIAL","PENDING"))))</x:f>
      </x:c>
      <x:c r="L199" s="15" t="str">
        <x:f>IF(A199="","",IF(OR(K199="PAID - CURRENT",K199="WAIVED - CURRENT"),"CURRENT","HOLD"))</x:f>
      </x:c>
      <x:c r="M199" s="122"/>
      <x:c r="N199" s="123"/>
      <x:c r="O199" s="123"/>
      <x:c r="P199" s="123"/>
      <x:c r="Q199" s="123"/>
      <x:c r="R199" s="123"/>
      <x:c r="S199" s="125"/>
      <x:c r="T199" s="15" t="str">
        <x:f>IF(A199="","",IF(AND(P199="Yes",Q199="Yes",R199="Yes"),"REQUIRED ACKNOWLEDGMENTS COMPLETE","HOLD - REQUIRED ACKNOWLEDGMENT"))</x:f>
      </x:c>
      <x:c r="U199" s="122"/>
      <x:c r="V199" s="125"/>
    </x:row>
    <x:row r="200">
      <x:c r="A200" s="122"/>
      <x:c r="B200" s="123"/>
      <x:c r="C200" s="125"/>
      <x:c r="D200" s="152" t="str">
        <x:f>IF(A200="","",'Settings'!$B$6)</x:f>
      </x:c>
      <x:c r="E200" s="122"/>
      <x:c r="F200" s="156"/>
      <x:c r="G200" s="156"/>
      <x:c r="H200" s="156"/>
      <x:c r="I200" s="157"/>
      <x:c r="J200" s="155" t="str">
        <x:f>IF(A200="","",MAX(0,D200-F200-G200))</x:f>
      </x:c>
      <x:c r="K200" s="15" t="str">
        <x:f>IF(A200="","",IF(AND(E200="Approved",F200&gt;=D200),"WAIVED - CURRENT",IF(J200=0,"PAID - CURRENT",IF(G200&gt;0,"PARTIAL","PENDING"))))</x:f>
      </x:c>
      <x:c r="L200" s="15" t="str">
        <x:f>IF(A200="","",IF(OR(K200="PAID - CURRENT",K200="WAIVED - CURRENT"),"CURRENT","HOLD"))</x:f>
      </x:c>
      <x:c r="M200" s="122"/>
      <x:c r="N200" s="123"/>
      <x:c r="O200" s="123"/>
      <x:c r="P200" s="123"/>
      <x:c r="Q200" s="123"/>
      <x:c r="R200" s="123"/>
      <x:c r="S200" s="125"/>
      <x:c r="T200" s="15" t="str">
        <x:f>IF(A200="","",IF(AND(P200="Yes",Q200="Yes",R200="Yes"),"REQUIRED ACKNOWLEDGMENTS COMPLETE","HOLD - REQUIRED ACKNOWLEDGMENT"))</x:f>
      </x:c>
      <x:c r="U200" s="122"/>
      <x:c r="V200" s="125"/>
    </x:row>
    <x:row r="201">
      <x:c r="A201" s="122"/>
      <x:c r="B201" s="123"/>
      <x:c r="C201" s="125"/>
      <x:c r="D201" s="152" t="str">
        <x:f>IF(A201="","",'Settings'!$B$6)</x:f>
      </x:c>
      <x:c r="E201" s="122"/>
      <x:c r="F201" s="156"/>
      <x:c r="G201" s="156"/>
      <x:c r="H201" s="156"/>
      <x:c r="I201" s="157"/>
      <x:c r="J201" s="155" t="str">
        <x:f>IF(A201="","",MAX(0,D201-F201-G201))</x:f>
      </x:c>
      <x:c r="K201" s="15" t="str">
        <x:f>IF(A201="","",IF(AND(E201="Approved",F201&gt;=D201),"WAIVED - CURRENT",IF(J201=0,"PAID - CURRENT",IF(G201&gt;0,"PARTIAL","PENDING"))))</x:f>
      </x:c>
      <x:c r="L201" s="15" t="str">
        <x:f>IF(A201="","",IF(OR(K201="PAID - CURRENT",K201="WAIVED - CURRENT"),"CURRENT","HOLD"))</x:f>
      </x:c>
      <x:c r="M201" s="122"/>
      <x:c r="N201" s="123"/>
      <x:c r="O201" s="123"/>
      <x:c r="P201" s="123"/>
      <x:c r="Q201" s="123"/>
      <x:c r="R201" s="123"/>
      <x:c r="S201" s="125"/>
      <x:c r="T201" s="15" t="str">
        <x:f>IF(A201="","",IF(AND(P201="Yes",Q201="Yes",R201="Yes"),"REQUIRED ACKNOWLEDGMENTS COMPLETE","HOLD - REQUIRED ACKNOWLEDGMENT"))</x:f>
      </x:c>
      <x:c r="U201" s="122"/>
      <x:c r="V201" s="125"/>
    </x:row>
    <x:row r="202">
      <x:c r="A202" s="122"/>
      <x:c r="B202" s="123"/>
      <x:c r="C202" s="125"/>
      <x:c r="D202" s="152" t="str">
        <x:f>IF(A202="","",'Settings'!$B$6)</x:f>
      </x:c>
      <x:c r="E202" s="122"/>
      <x:c r="F202" s="156"/>
      <x:c r="G202" s="156"/>
      <x:c r="H202" s="156"/>
      <x:c r="I202" s="157"/>
      <x:c r="J202" s="155" t="str">
        <x:f>IF(A202="","",MAX(0,D202-F202-G202))</x:f>
      </x:c>
      <x:c r="K202" s="15" t="str">
        <x:f>IF(A202="","",IF(AND(E202="Approved",F202&gt;=D202),"WAIVED - CURRENT",IF(J202=0,"PAID - CURRENT",IF(G202&gt;0,"PARTIAL","PENDING"))))</x:f>
      </x:c>
      <x:c r="L202" s="15" t="str">
        <x:f>IF(A202="","",IF(OR(K202="PAID - CURRENT",K202="WAIVED - CURRENT"),"CURRENT","HOLD"))</x:f>
      </x:c>
      <x:c r="M202" s="122"/>
      <x:c r="N202" s="123"/>
      <x:c r="O202" s="123"/>
      <x:c r="P202" s="123"/>
      <x:c r="Q202" s="123"/>
      <x:c r="R202" s="123"/>
      <x:c r="S202" s="125"/>
      <x:c r="T202" s="15" t="str">
        <x:f>IF(A202="","",IF(AND(P202="Yes",Q202="Yes",R202="Yes"),"REQUIRED ACKNOWLEDGMENTS COMPLETE","HOLD - REQUIRED ACKNOWLEDGMENT"))</x:f>
      </x:c>
      <x:c r="U202" s="122"/>
      <x:c r="V202" s="125"/>
    </x:row>
    <x:row r="203">
      <x:c r="A203" s="122"/>
      <x:c r="B203" s="123"/>
      <x:c r="C203" s="125"/>
      <x:c r="D203" s="152" t="str">
        <x:f>IF(A203="","",'Settings'!$B$6)</x:f>
      </x:c>
      <x:c r="E203" s="122"/>
      <x:c r="F203" s="156"/>
      <x:c r="G203" s="156"/>
      <x:c r="H203" s="156"/>
      <x:c r="I203" s="157"/>
      <x:c r="J203" s="155" t="str">
        <x:f>IF(A203="","",MAX(0,D203-F203-G203))</x:f>
      </x:c>
      <x:c r="K203" s="15" t="str">
        <x:f>IF(A203="","",IF(AND(E203="Approved",F203&gt;=D203),"WAIVED - CURRENT",IF(J203=0,"PAID - CURRENT",IF(G203&gt;0,"PARTIAL","PENDING"))))</x:f>
      </x:c>
      <x:c r="L203" s="15" t="str">
        <x:f>IF(A203="","",IF(OR(K203="PAID - CURRENT",K203="WAIVED - CURRENT"),"CURRENT","HOLD"))</x:f>
      </x:c>
      <x:c r="M203" s="122"/>
      <x:c r="N203" s="123"/>
      <x:c r="O203" s="123"/>
      <x:c r="P203" s="123"/>
      <x:c r="Q203" s="123"/>
      <x:c r="R203" s="123"/>
      <x:c r="S203" s="125"/>
      <x:c r="T203" s="15" t="str">
        <x:f>IF(A203="","",IF(AND(P203="Yes",Q203="Yes",R203="Yes"),"REQUIRED ACKNOWLEDGMENTS COMPLETE","HOLD - REQUIRED ACKNOWLEDGMENT"))</x:f>
      </x:c>
      <x:c r="U203" s="122"/>
      <x:c r="V203" s="125"/>
    </x:row>
    <x:row r="204">
      <x:c r="A204" s="122"/>
      <x:c r="B204" s="123"/>
      <x:c r="C204" s="125"/>
      <x:c r="D204" s="152" t="str">
        <x:f>IF(A204="","",'Settings'!$B$6)</x:f>
      </x:c>
      <x:c r="E204" s="122"/>
      <x:c r="F204" s="156"/>
      <x:c r="G204" s="156"/>
      <x:c r="H204" s="156"/>
      <x:c r="I204" s="157"/>
      <x:c r="J204" s="155" t="str">
        <x:f>IF(A204="","",MAX(0,D204-F204-G204))</x:f>
      </x:c>
      <x:c r="K204" s="15" t="str">
        <x:f>IF(A204="","",IF(AND(E204="Approved",F204&gt;=D204),"WAIVED - CURRENT",IF(J204=0,"PAID - CURRENT",IF(G204&gt;0,"PARTIAL","PENDING"))))</x:f>
      </x:c>
      <x:c r="L204" s="15" t="str">
        <x:f>IF(A204="","",IF(OR(K204="PAID - CURRENT",K204="WAIVED - CURRENT"),"CURRENT","HOLD"))</x:f>
      </x:c>
      <x:c r="M204" s="122"/>
      <x:c r="N204" s="123"/>
      <x:c r="O204" s="123"/>
      <x:c r="P204" s="123"/>
      <x:c r="Q204" s="123"/>
      <x:c r="R204" s="123"/>
      <x:c r="S204" s="125"/>
      <x:c r="T204" s="15" t="str">
        <x:f>IF(A204="","",IF(AND(P204="Yes",Q204="Yes",R204="Yes"),"REQUIRED ACKNOWLEDGMENTS COMPLETE","HOLD - REQUIRED ACKNOWLEDGMENT"))</x:f>
      </x:c>
      <x:c r="U204" s="122"/>
      <x:c r="V204" s="125"/>
    </x:row>
    <x:row r="205">
      <x:c r="A205" s="127"/>
      <x:c r="B205" s="128"/>
      <x:c r="C205" s="130"/>
      <x:c r="D205" s="152" t="str">
        <x:f>IF(A205="","",'Settings'!$B$6)</x:f>
      </x:c>
      <x:c r="E205" s="127"/>
      <x:c r="F205" s="158"/>
      <x:c r="G205" s="158"/>
      <x:c r="H205" s="158"/>
      <x:c r="I205" s="159"/>
      <x:c r="J205" s="155" t="str">
        <x:f>IF(A205="","",MAX(0,D205-F205-G205))</x:f>
      </x:c>
      <x:c r="K205" s="15" t="str">
        <x:f>IF(A205="","",IF(AND(E205="Approved",F205&gt;=D205),"WAIVED - CURRENT",IF(J205=0,"PAID - CURRENT",IF(G205&gt;0,"PARTIAL","PENDING"))))</x:f>
      </x:c>
      <x:c r="L205" s="15" t="str">
        <x:f>IF(A205="","",IF(OR(K205="PAID - CURRENT",K205="WAIVED - CURRENT"),"CURRENT","HOLD"))</x:f>
      </x:c>
      <x:c r="M205" s="127"/>
      <x:c r="N205" s="128"/>
      <x:c r="O205" s="128"/>
      <x:c r="P205" s="128"/>
      <x:c r="Q205" s="128"/>
      <x:c r="R205" s="128"/>
      <x:c r="S205" s="130"/>
      <x:c r="T205" s="15" t="str">
        <x:f>IF(A205="","",IF(AND(P205="Yes",Q205="Yes",R205="Yes"),"REQUIRED ACKNOWLEDGMENTS COMPLETE","HOLD - REQUIRED ACKNOWLEDGMENT"))</x:f>
      </x:c>
      <x:c r="U205" s="127"/>
      <x:c r="V205" s="130"/>
    </x:row>
  </x:sheetData>
  <x:mergeCells>
    <x:mergeCell ref="A1:V1"/>
    <x:mergeCell ref="A2:V2"/>
    <x:mergeCell ref="A4:V4"/>
  </x:mergeCells>
  <x:conditionalFormatting sqref="K6:L205">
    <x:cfRule type="containsText" dxfId="33" priority="1" operator="containsText" text="PASS"/>
    <x:cfRule type="containsText" dxfId="34" priority="2" operator="containsText" text="OK"/>
    <x:cfRule type="containsText" dxfId="35" priority="3" operator="containsText" text="CURRENT"/>
    <x:cfRule type="containsText" dxfId="36" priority="4" operator="containsText" text="COMPLETE"/>
    <x:cfRule type="containsText" dxfId="37" priority="5" operator="containsText" text="ELIGIBLE"/>
    <x:cfRule type="containsText" dxfId="38" priority="6" operator="containsText" text="FAIL"/>
    <x:cfRule type="containsText" dxfId="39" priority="7" operator="containsText" text="HOLD"/>
    <x:cfRule type="containsText" dxfId="40" priority="8" operator="containsText" text="OVERDUE"/>
    <x:cfRule type="containsText" dxfId="41" priority="9" operator="containsText" text="REVIEW"/>
    <x:cfRule type="containsText" dxfId="42" priority="10" operator="containsText" text="PENDING"/>
    <x:cfRule type="containsText" dxfId="43" priority="11" operator="containsText" text="EXPIRED"/>
  </x:conditionalFormatting>
  <x:conditionalFormatting sqref="T6:T205">
    <x:cfRule type="containsText" dxfId="44" priority="12" operator="containsText" text="PASS"/>
    <x:cfRule type="containsText" dxfId="45" priority="13" operator="containsText" text="OK"/>
    <x:cfRule type="containsText" dxfId="46" priority="14" operator="containsText" text="CURRENT"/>
    <x:cfRule type="containsText" dxfId="47" priority="15" operator="containsText" text="COMPLETE"/>
    <x:cfRule type="containsText" dxfId="48" priority="16" operator="containsText" text="ELIGIBLE"/>
    <x:cfRule type="containsText" dxfId="49" priority="17" operator="containsText" text="FAIL"/>
    <x:cfRule type="containsText" dxfId="50" priority="18" operator="containsText" text="HOLD"/>
    <x:cfRule type="containsText" dxfId="51" priority="19" operator="containsText" text="OVERDUE"/>
    <x:cfRule type="containsText" dxfId="52" priority="20" operator="containsText" text="REVIEW"/>
    <x:cfRule type="containsText" dxfId="53" priority="21" operator="containsText" text="PENDING"/>
    <x:cfRule type="containsText" dxfId="54" priority="22" operator="containsText" text="EXPIRED"/>
  </x:conditionalFormatting>
  <x:dataValidations count="6">
    <x:dataValidation type="list" sqref="E6:E205">
      <x:formula1>"Not requested,Pending,Approved,Denied"</x:formula1>
    </x:dataValidation>
    <x:dataValidation type="decimal" operator="between" sqref="F6:F205">
      <x:formula1>0</x:formula1>
      <x:formula2>20</x:formula2>
    </x:dataValidation>
    <x:dataValidation type="list" sqref="P6:P205">
      <x:formula1>"No,Pending,Yes"</x:formula1>
    </x:dataValidation>
    <x:dataValidation type="list" sqref="Q6:Q205">
      <x:formula1>"No,Pending,Yes"</x:formula1>
    </x:dataValidation>
    <x:dataValidation type="list" sqref="R6:R205">
      <x:formula1>"No,Pending,Yes"</x:formula1>
    </x:dataValidation>
    <x:dataValidation type="list" sqref="S6:S205">
      <x:formula1>"Private — no directory,Chapter directory only,National directory,Pending choice"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a893f7acbc4402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15" hidden="0" customWidth="1"/>
    <x:col min="4" max="4" width="22" hidden="0" customWidth="1"/>
    <x:col min="5" max="5" width="14" hidden="0" customWidth="1"/>
    <x:col min="6" max="6" width="22" hidden="0" customWidth="1"/>
    <x:col min="7" max="7" width="24" hidden="0" customWidth="1"/>
    <x:col min="8" max="8" width="18" hidden="0" customWidth="1"/>
    <x:col min="9" max="9" width="18" hidden="0" customWidth="1"/>
    <x:col min="10" max="10" width="20" hidden="0" customWidth="1"/>
    <x:col min="11" max="11" width="25" hidden="0" customWidth="1"/>
    <x:col min="12" max="12" width="25" hidden="0" customWidth="1"/>
    <x:col min="13" max="13" width="21" hidden="0" customWidth="1"/>
    <x:col min="14" max="14" width="22" hidden="0" customWidth="1"/>
    <x:col min="15" max="15" width="21" hidden="0" customWidth="1"/>
    <x:col min="16" max="16" width="18" hidden="0" customWidth="1"/>
    <x:col min="17" max="17" width="15" hidden="0" customWidth="1"/>
    <x:col min="18" max="18" width="35" hidden="0" customWidth="1"/>
  </x:cols>
  <x:sheetData>
    <x:row r="1" ht="35" customHeight="1">
      <x:c r="A1" s="5" t="str">
        <x:v>ALUMNA &amp; WITHDRAWAL TRANSITION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30" customHeight="1">
      <x:c r="A2" s="9" t="str">
        <x:v>Protect consent, access, records, dignity, and future re-engagement at every transition.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11" t="str">
        <x:v>STATUS CHANGE, ACCESS RETURN &amp; COMMUNICATION CHOICE</x:v>
      </x:c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Q4" s="11"/>
      <x:c r="R4" s="11"/>
    </x:row>
    <x:row r="5" ht="34" customHeight="1">
      <x:c r="A5" s="86" t="str">
        <x:v>Transition ID</x:v>
      </x:c>
      <x:c r="B5" s="87" t="str">
        <x:v>Member ID</x:v>
      </x:c>
      <x:c r="C5" s="87" t="str">
        <x:v>Chapter ID</x:v>
      </x:c>
      <x:c r="D5" s="87" t="str">
        <x:v>Transition type</x:v>
      </x:c>
      <x:c r="E5" s="87" t="str">
        <x:v>Effective date</x:v>
      </x:c>
      <x:c r="F5" s="87" t="str">
        <x:v>Reason category</x:v>
      </x:c>
      <x:c r="G5" s="87" t="str">
        <x:v>Member confirmation ID</x:v>
      </x:c>
      <x:c r="H5" s="87" t="str">
        <x:v>Final dues status</x:v>
      </x:c>
      <x:c r="I5" s="87" t="str">
        <x:v>Property returned?</x:v>
      </x:c>
      <x:c r="J5" s="87" t="str">
        <x:v>Chapter access removed?</x:v>
      </x:c>
      <x:c r="K5" s="87" t="str">
        <x:v>Email / group access action</x:v>
      </x:c>
      <x:c r="L5" s="87" t="str">
        <x:v>Directory / media choice reviewed?</x:v>
      </x:c>
      <x:c r="M5" s="87" t="str">
        <x:v>Alumna interest</x:v>
      </x:c>
      <x:c r="N5" s="87" t="str">
        <x:v>Preferred contact status</x:v>
      </x:c>
      <x:c r="O5" s="87" t="str">
        <x:v>Exit feedback ID</x:v>
      </x:c>
      <x:c r="P5" s="87" t="str">
        <x:v>Processed by</x:v>
      </x:c>
      <x:c r="Q5" s="87" t="str">
        <x:v>Completed date</x:v>
      </x:c>
      <x:c r="R5" s="88" t="str">
        <x:v>Notes / eligibility review ID</x:v>
      </x:c>
    </x:row>
    <x:row r="6">
      <x:c r="A6" s="115"/>
      <x:c r="B6" s="116"/>
      <x:c r="C6" s="116"/>
      <x:c r="D6" s="116"/>
      <x:c r="E6" s="117"/>
      <x:c r="F6" s="116"/>
      <x:c r="G6" s="116"/>
      <x:c r="H6" s="116"/>
      <x:c r="I6" s="116"/>
      <x:c r="J6" s="116"/>
      <x:c r="K6" s="116"/>
      <x:c r="L6" s="116"/>
      <x:c r="M6" s="116"/>
      <x:c r="N6" s="116"/>
      <x:c r="O6" s="116"/>
      <x:c r="P6" s="116"/>
      <x:c r="Q6" s="117"/>
      <x:c r="R6" s="118"/>
    </x:row>
    <x:row r="7">
      <x:c r="A7" s="122"/>
      <x:c r="B7" s="123"/>
      <x:c r="C7" s="123"/>
      <x:c r="D7" s="123"/>
      <x:c r="E7" s="124"/>
      <x:c r="F7" s="123"/>
      <x:c r="G7" s="123"/>
      <x:c r="H7" s="123"/>
      <x:c r="I7" s="123"/>
      <x:c r="J7" s="123"/>
      <x:c r="K7" s="123"/>
      <x:c r="L7" s="123"/>
      <x:c r="M7" s="123"/>
      <x:c r="N7" s="123"/>
      <x:c r="O7" s="123"/>
      <x:c r="P7" s="123"/>
      <x:c r="Q7" s="124"/>
      <x:c r="R7" s="125"/>
    </x:row>
    <x:row r="8">
      <x:c r="A8" s="122"/>
      <x:c r="B8" s="123"/>
      <x:c r="C8" s="123"/>
      <x:c r="D8" s="123"/>
      <x:c r="E8" s="124"/>
      <x:c r="F8" s="123"/>
      <x:c r="G8" s="123"/>
      <x:c r="H8" s="123"/>
      <x:c r="I8" s="123"/>
      <x:c r="J8" s="123"/>
      <x:c r="K8" s="123"/>
      <x:c r="L8" s="123"/>
      <x:c r="M8" s="123"/>
      <x:c r="N8" s="123"/>
      <x:c r="O8" s="123"/>
      <x:c r="P8" s="123"/>
      <x:c r="Q8" s="124"/>
      <x:c r="R8" s="125"/>
    </x:row>
    <x:row r="9">
      <x:c r="A9" s="122"/>
      <x:c r="B9" s="123"/>
      <x:c r="C9" s="123"/>
      <x:c r="D9" s="123"/>
      <x:c r="E9" s="124"/>
      <x:c r="F9" s="123"/>
      <x:c r="G9" s="123"/>
      <x:c r="H9" s="123"/>
      <x:c r="I9" s="123"/>
      <x:c r="J9" s="123"/>
      <x:c r="K9" s="123"/>
      <x:c r="L9" s="123"/>
      <x:c r="M9" s="123"/>
      <x:c r="N9" s="123"/>
      <x:c r="O9" s="123"/>
      <x:c r="P9" s="123"/>
      <x:c r="Q9" s="124"/>
      <x:c r="R9" s="125"/>
    </x:row>
    <x:row r="10">
      <x:c r="A10" s="122"/>
      <x:c r="B10" s="123"/>
      <x:c r="C10" s="123"/>
      <x:c r="D10" s="123"/>
      <x:c r="E10" s="124"/>
      <x:c r="F10" s="123"/>
      <x:c r="G10" s="123"/>
      <x:c r="H10" s="123"/>
      <x:c r="I10" s="123"/>
      <x:c r="J10" s="123"/>
      <x:c r="K10" s="123"/>
      <x:c r="L10" s="123"/>
      <x:c r="M10" s="123"/>
      <x:c r="N10" s="123"/>
      <x:c r="O10" s="123"/>
      <x:c r="P10" s="123"/>
      <x:c r="Q10" s="124"/>
      <x:c r="R10" s="125"/>
    </x:row>
    <x:row r="11">
      <x:c r="A11" s="122"/>
      <x:c r="B11" s="123"/>
      <x:c r="C11" s="123"/>
      <x:c r="D11" s="123"/>
      <x:c r="E11" s="124"/>
      <x:c r="F11" s="123"/>
      <x:c r="G11" s="123"/>
      <x:c r="H11" s="123"/>
      <x:c r="I11" s="123"/>
      <x:c r="J11" s="123"/>
      <x:c r="K11" s="123"/>
      <x:c r="L11" s="123"/>
      <x:c r="M11" s="123"/>
      <x:c r="N11" s="123"/>
      <x:c r="O11" s="123"/>
      <x:c r="P11" s="123"/>
      <x:c r="Q11" s="124"/>
      <x:c r="R11" s="125"/>
    </x:row>
    <x:row r="12">
      <x:c r="A12" s="122"/>
      <x:c r="B12" s="123"/>
      <x:c r="C12" s="123"/>
      <x:c r="D12" s="123"/>
      <x:c r="E12" s="124"/>
      <x:c r="F12" s="123"/>
      <x:c r="G12" s="123"/>
      <x:c r="H12" s="123"/>
      <x:c r="I12" s="123"/>
      <x:c r="J12" s="123"/>
      <x:c r="K12" s="123"/>
      <x:c r="L12" s="123"/>
      <x:c r="M12" s="123"/>
      <x:c r="N12" s="123"/>
      <x:c r="O12" s="123"/>
      <x:c r="P12" s="123"/>
      <x:c r="Q12" s="124"/>
      <x:c r="R12" s="125"/>
    </x:row>
    <x:row r="13">
      <x:c r="A13" s="122"/>
      <x:c r="B13" s="123"/>
      <x:c r="C13" s="123"/>
      <x:c r="D13" s="123"/>
      <x:c r="E13" s="124"/>
      <x:c r="F13" s="123"/>
      <x:c r="G13" s="123"/>
      <x:c r="H13" s="123"/>
      <x:c r="I13" s="123"/>
      <x:c r="J13" s="123"/>
      <x:c r="K13" s="123"/>
      <x:c r="L13" s="123"/>
      <x:c r="M13" s="123"/>
      <x:c r="N13" s="123"/>
      <x:c r="O13" s="123"/>
      <x:c r="P13" s="123"/>
      <x:c r="Q13" s="124"/>
      <x:c r="R13" s="125"/>
    </x:row>
    <x:row r="14">
      <x:c r="A14" s="122"/>
      <x:c r="B14" s="123"/>
      <x:c r="C14" s="123"/>
      <x:c r="D14" s="123"/>
      <x:c r="E14" s="124"/>
      <x:c r="F14" s="123"/>
      <x:c r="G14" s="123"/>
      <x:c r="H14" s="123"/>
      <x:c r="I14" s="123"/>
      <x:c r="J14" s="123"/>
      <x:c r="K14" s="123"/>
      <x:c r="L14" s="123"/>
      <x:c r="M14" s="123"/>
      <x:c r="N14" s="123"/>
      <x:c r="O14" s="123"/>
      <x:c r="P14" s="123"/>
      <x:c r="Q14" s="124"/>
      <x:c r="R14" s="125"/>
    </x:row>
    <x:row r="15">
      <x:c r="A15" s="122"/>
      <x:c r="B15" s="123"/>
      <x:c r="C15" s="123"/>
      <x:c r="D15" s="123"/>
      <x:c r="E15" s="124"/>
      <x:c r="F15" s="123"/>
      <x:c r="G15" s="123"/>
      <x:c r="H15" s="123"/>
      <x:c r="I15" s="123"/>
      <x:c r="J15" s="123"/>
      <x:c r="K15" s="123"/>
      <x:c r="L15" s="123"/>
      <x:c r="M15" s="123"/>
      <x:c r="N15" s="123"/>
      <x:c r="O15" s="123"/>
      <x:c r="P15" s="123"/>
      <x:c r="Q15" s="124"/>
      <x:c r="R15" s="125"/>
    </x:row>
    <x:row r="16">
      <x:c r="A16" s="122"/>
      <x:c r="B16" s="123"/>
      <x:c r="C16" s="123"/>
      <x:c r="D16" s="123"/>
      <x:c r="E16" s="124"/>
      <x:c r="F16" s="123"/>
      <x:c r="G16" s="123"/>
      <x:c r="H16" s="123"/>
      <x:c r="I16" s="123"/>
      <x:c r="J16" s="123"/>
      <x:c r="K16" s="123"/>
      <x:c r="L16" s="123"/>
      <x:c r="M16" s="123"/>
      <x:c r="N16" s="123"/>
      <x:c r="O16" s="123"/>
      <x:c r="P16" s="123"/>
      <x:c r="Q16" s="124"/>
      <x:c r="R16" s="125"/>
    </x:row>
    <x:row r="17">
      <x:c r="A17" s="122"/>
      <x:c r="B17" s="123"/>
      <x:c r="C17" s="123"/>
      <x:c r="D17" s="123"/>
      <x:c r="E17" s="124"/>
      <x:c r="F17" s="123"/>
      <x:c r="G17" s="123"/>
      <x:c r="H17" s="123"/>
      <x:c r="I17" s="123"/>
      <x:c r="J17" s="123"/>
      <x:c r="K17" s="123"/>
      <x:c r="L17" s="123"/>
      <x:c r="M17" s="123"/>
      <x:c r="N17" s="123"/>
      <x:c r="O17" s="123"/>
      <x:c r="P17" s="123"/>
      <x:c r="Q17" s="124"/>
      <x:c r="R17" s="125"/>
    </x:row>
    <x:row r="18">
      <x:c r="A18" s="122"/>
      <x:c r="B18" s="123"/>
      <x:c r="C18" s="123"/>
      <x:c r="D18" s="123"/>
      <x:c r="E18" s="124"/>
      <x:c r="F18" s="123"/>
      <x:c r="G18" s="123"/>
      <x:c r="H18" s="123"/>
      <x:c r="I18" s="123"/>
      <x:c r="J18" s="123"/>
      <x:c r="K18" s="123"/>
      <x:c r="L18" s="123"/>
      <x:c r="M18" s="123"/>
      <x:c r="N18" s="123"/>
      <x:c r="O18" s="123"/>
      <x:c r="P18" s="123"/>
      <x:c r="Q18" s="124"/>
      <x:c r="R18" s="125"/>
    </x:row>
    <x:row r="19">
      <x:c r="A19" s="122"/>
      <x:c r="B19" s="123"/>
      <x:c r="C19" s="123"/>
      <x:c r="D19" s="123"/>
      <x:c r="E19" s="124"/>
      <x:c r="F19" s="123"/>
      <x:c r="G19" s="123"/>
      <x:c r="H19" s="123"/>
      <x:c r="I19" s="123"/>
      <x:c r="J19" s="123"/>
      <x:c r="K19" s="123"/>
      <x:c r="L19" s="123"/>
      <x:c r="M19" s="123"/>
      <x:c r="N19" s="123"/>
      <x:c r="O19" s="123"/>
      <x:c r="P19" s="123"/>
      <x:c r="Q19" s="124"/>
      <x:c r="R19" s="125"/>
    </x:row>
    <x:row r="20">
      <x:c r="A20" s="122"/>
      <x:c r="B20" s="123"/>
      <x:c r="C20" s="123"/>
      <x:c r="D20" s="123"/>
      <x:c r="E20" s="124"/>
      <x:c r="F20" s="123"/>
      <x:c r="G20" s="123"/>
      <x:c r="H20" s="123"/>
      <x:c r="I20" s="123"/>
      <x:c r="J20" s="123"/>
      <x:c r="K20" s="123"/>
      <x:c r="L20" s="123"/>
      <x:c r="M20" s="123"/>
      <x:c r="N20" s="123"/>
      <x:c r="O20" s="123"/>
      <x:c r="P20" s="123"/>
      <x:c r="Q20" s="124"/>
      <x:c r="R20" s="125"/>
    </x:row>
    <x:row r="21">
      <x:c r="A21" s="122"/>
      <x:c r="B21" s="123"/>
      <x:c r="C21" s="123"/>
      <x:c r="D21" s="123"/>
      <x:c r="E21" s="124"/>
      <x:c r="F21" s="123"/>
      <x:c r="G21" s="123"/>
      <x:c r="H21" s="123"/>
      <x:c r="I21" s="123"/>
      <x:c r="J21" s="123"/>
      <x:c r="K21" s="123"/>
      <x:c r="L21" s="123"/>
      <x:c r="M21" s="123"/>
      <x:c r="N21" s="123"/>
      <x:c r="O21" s="123"/>
      <x:c r="P21" s="123"/>
      <x:c r="Q21" s="124"/>
      <x:c r="R21" s="125"/>
    </x:row>
    <x:row r="22">
      <x:c r="A22" s="122"/>
      <x:c r="B22" s="123"/>
      <x:c r="C22" s="123"/>
      <x:c r="D22" s="123"/>
      <x:c r="E22" s="124"/>
      <x:c r="F22" s="123"/>
      <x:c r="G22" s="123"/>
      <x:c r="H22" s="123"/>
      <x:c r="I22" s="123"/>
      <x:c r="J22" s="123"/>
      <x:c r="K22" s="123"/>
      <x:c r="L22" s="123"/>
      <x:c r="M22" s="123"/>
      <x:c r="N22" s="123"/>
      <x:c r="O22" s="123"/>
      <x:c r="P22" s="123"/>
      <x:c r="Q22" s="124"/>
      <x:c r="R22" s="125"/>
    </x:row>
    <x:row r="23">
      <x:c r="A23" s="122"/>
      <x:c r="B23" s="123"/>
      <x:c r="C23" s="123"/>
      <x:c r="D23" s="123"/>
      <x:c r="E23" s="124"/>
      <x:c r="F23" s="123"/>
      <x:c r="G23" s="123"/>
      <x:c r="H23" s="123"/>
      <x:c r="I23" s="123"/>
      <x:c r="J23" s="123"/>
      <x:c r="K23" s="123"/>
      <x:c r="L23" s="123"/>
      <x:c r="M23" s="123"/>
      <x:c r="N23" s="123"/>
      <x:c r="O23" s="123"/>
      <x:c r="P23" s="123"/>
      <x:c r="Q23" s="124"/>
      <x:c r="R23" s="125"/>
    </x:row>
    <x:row r="24">
      <x:c r="A24" s="122"/>
      <x:c r="B24" s="123"/>
      <x:c r="C24" s="123"/>
      <x:c r="D24" s="123"/>
      <x:c r="E24" s="124"/>
      <x:c r="F24" s="123"/>
      <x:c r="G24" s="123"/>
      <x:c r="H24" s="123"/>
      <x:c r="I24" s="123"/>
      <x:c r="J24" s="123"/>
      <x:c r="K24" s="123"/>
      <x:c r="L24" s="123"/>
      <x:c r="M24" s="123"/>
      <x:c r="N24" s="123"/>
      <x:c r="O24" s="123"/>
      <x:c r="P24" s="123"/>
      <x:c r="Q24" s="124"/>
      <x:c r="R24" s="125"/>
    </x:row>
    <x:row r="25">
      <x:c r="A25" s="122"/>
      <x:c r="B25" s="123"/>
      <x:c r="C25" s="123"/>
      <x:c r="D25" s="123"/>
      <x:c r="E25" s="124"/>
      <x:c r="F25" s="123"/>
      <x:c r="G25" s="123"/>
      <x:c r="H25" s="123"/>
      <x:c r="I25" s="123"/>
      <x:c r="J25" s="123"/>
      <x:c r="K25" s="123"/>
      <x:c r="L25" s="123"/>
      <x:c r="M25" s="123"/>
      <x:c r="N25" s="123"/>
      <x:c r="O25" s="123"/>
      <x:c r="P25" s="123"/>
      <x:c r="Q25" s="124"/>
      <x:c r="R25" s="125"/>
    </x:row>
    <x:row r="26">
      <x:c r="A26" s="122"/>
      <x:c r="B26" s="123"/>
      <x:c r="C26" s="123"/>
      <x:c r="D26" s="123"/>
      <x:c r="E26" s="124"/>
      <x:c r="F26" s="123"/>
      <x:c r="G26" s="123"/>
      <x:c r="H26" s="123"/>
      <x:c r="I26" s="123"/>
      <x:c r="J26" s="123"/>
      <x:c r="K26" s="123"/>
      <x:c r="L26" s="123"/>
      <x:c r="M26" s="123"/>
      <x:c r="N26" s="123"/>
      <x:c r="O26" s="123"/>
      <x:c r="P26" s="123"/>
      <x:c r="Q26" s="124"/>
      <x:c r="R26" s="125"/>
    </x:row>
    <x:row r="27">
      <x:c r="A27" s="122"/>
      <x:c r="B27" s="123"/>
      <x:c r="C27" s="123"/>
      <x:c r="D27" s="123"/>
      <x:c r="E27" s="124"/>
      <x:c r="F27" s="123"/>
      <x:c r="G27" s="123"/>
      <x:c r="H27" s="123"/>
      <x:c r="I27" s="123"/>
      <x:c r="J27" s="123"/>
      <x:c r="K27" s="123"/>
      <x:c r="L27" s="123"/>
      <x:c r="M27" s="123"/>
      <x:c r="N27" s="123"/>
      <x:c r="O27" s="123"/>
      <x:c r="P27" s="123"/>
      <x:c r="Q27" s="124"/>
      <x:c r="R27" s="125"/>
    </x:row>
    <x:row r="28">
      <x:c r="A28" s="122"/>
      <x:c r="B28" s="123"/>
      <x:c r="C28" s="123"/>
      <x:c r="D28" s="123"/>
      <x:c r="E28" s="124"/>
      <x:c r="F28" s="123"/>
      <x:c r="G28" s="123"/>
      <x:c r="H28" s="123"/>
      <x:c r="I28" s="123"/>
      <x:c r="J28" s="123"/>
      <x:c r="K28" s="123"/>
      <x:c r="L28" s="123"/>
      <x:c r="M28" s="123"/>
      <x:c r="N28" s="123"/>
      <x:c r="O28" s="123"/>
      <x:c r="P28" s="123"/>
      <x:c r="Q28" s="124"/>
      <x:c r="R28" s="125"/>
    </x:row>
    <x:row r="29">
      <x:c r="A29" s="122"/>
      <x:c r="B29" s="123"/>
      <x:c r="C29" s="123"/>
      <x:c r="D29" s="123"/>
      <x:c r="E29" s="124"/>
      <x:c r="F29" s="123"/>
      <x:c r="G29" s="123"/>
      <x:c r="H29" s="123"/>
      <x:c r="I29" s="123"/>
      <x:c r="J29" s="123"/>
      <x:c r="K29" s="123"/>
      <x:c r="L29" s="123"/>
      <x:c r="M29" s="123"/>
      <x:c r="N29" s="123"/>
      <x:c r="O29" s="123"/>
      <x:c r="P29" s="123"/>
      <x:c r="Q29" s="124"/>
      <x:c r="R29" s="125"/>
    </x:row>
    <x:row r="30">
      <x:c r="A30" s="122"/>
      <x:c r="B30" s="123"/>
      <x:c r="C30" s="123"/>
      <x:c r="D30" s="123"/>
      <x:c r="E30" s="124"/>
      <x:c r="F30" s="123"/>
      <x:c r="G30" s="123"/>
      <x:c r="H30" s="123"/>
      <x:c r="I30" s="123"/>
      <x:c r="J30" s="123"/>
      <x:c r="K30" s="123"/>
      <x:c r="L30" s="123"/>
      <x:c r="M30" s="123"/>
      <x:c r="N30" s="123"/>
      <x:c r="O30" s="123"/>
      <x:c r="P30" s="123"/>
      <x:c r="Q30" s="124"/>
      <x:c r="R30" s="125"/>
    </x:row>
    <x:row r="31">
      <x:c r="A31" s="122"/>
      <x:c r="B31" s="123"/>
      <x:c r="C31" s="123"/>
      <x:c r="D31" s="123"/>
      <x:c r="E31" s="124"/>
      <x:c r="F31" s="123"/>
      <x:c r="G31" s="123"/>
      <x:c r="H31" s="123"/>
      <x:c r="I31" s="123"/>
      <x:c r="J31" s="123"/>
      <x:c r="K31" s="123"/>
      <x:c r="L31" s="123"/>
      <x:c r="M31" s="123"/>
      <x:c r="N31" s="123"/>
      <x:c r="O31" s="123"/>
      <x:c r="P31" s="123"/>
      <x:c r="Q31" s="124"/>
      <x:c r="R31" s="125"/>
    </x:row>
    <x:row r="32">
      <x:c r="A32" s="122"/>
      <x:c r="B32" s="123"/>
      <x:c r="C32" s="123"/>
      <x:c r="D32" s="123"/>
      <x:c r="E32" s="124"/>
      <x:c r="F32" s="123"/>
      <x:c r="G32" s="123"/>
      <x:c r="H32" s="123"/>
      <x:c r="I32" s="123"/>
      <x:c r="J32" s="123"/>
      <x:c r="K32" s="123"/>
      <x:c r="L32" s="123"/>
      <x:c r="M32" s="123"/>
      <x:c r="N32" s="123"/>
      <x:c r="O32" s="123"/>
      <x:c r="P32" s="123"/>
      <x:c r="Q32" s="124"/>
      <x:c r="R32" s="125"/>
    </x:row>
    <x:row r="33">
      <x:c r="A33" s="122"/>
      <x:c r="B33" s="123"/>
      <x:c r="C33" s="123"/>
      <x:c r="D33" s="123"/>
      <x:c r="E33" s="124"/>
      <x:c r="F33" s="123"/>
      <x:c r="G33" s="123"/>
      <x:c r="H33" s="123"/>
      <x:c r="I33" s="123"/>
      <x:c r="J33" s="123"/>
      <x:c r="K33" s="123"/>
      <x:c r="L33" s="123"/>
      <x:c r="M33" s="123"/>
      <x:c r="N33" s="123"/>
      <x:c r="O33" s="123"/>
      <x:c r="P33" s="123"/>
      <x:c r="Q33" s="124"/>
      <x:c r="R33" s="125"/>
    </x:row>
    <x:row r="34">
      <x:c r="A34" s="122"/>
      <x:c r="B34" s="123"/>
      <x:c r="C34" s="123"/>
      <x:c r="D34" s="123"/>
      <x:c r="E34" s="124"/>
      <x:c r="F34" s="123"/>
      <x:c r="G34" s="123"/>
      <x:c r="H34" s="123"/>
      <x:c r="I34" s="123"/>
      <x:c r="J34" s="123"/>
      <x:c r="K34" s="123"/>
      <x:c r="L34" s="123"/>
      <x:c r="M34" s="123"/>
      <x:c r="N34" s="123"/>
      <x:c r="O34" s="123"/>
      <x:c r="P34" s="123"/>
      <x:c r="Q34" s="124"/>
      <x:c r="R34" s="125"/>
    </x:row>
    <x:row r="35">
      <x:c r="A35" s="122"/>
      <x:c r="B35" s="123"/>
      <x:c r="C35" s="123"/>
      <x:c r="D35" s="123"/>
      <x:c r="E35" s="124"/>
      <x:c r="F35" s="123"/>
      <x:c r="G35" s="123"/>
      <x:c r="H35" s="123"/>
      <x:c r="I35" s="123"/>
      <x:c r="J35" s="123"/>
      <x:c r="K35" s="123"/>
      <x:c r="L35" s="123"/>
      <x:c r="M35" s="123"/>
      <x:c r="N35" s="123"/>
      <x:c r="O35" s="123"/>
      <x:c r="P35" s="123"/>
      <x:c r="Q35" s="124"/>
      <x:c r="R35" s="125"/>
    </x:row>
    <x:row r="36">
      <x:c r="A36" s="122"/>
      <x:c r="B36" s="123"/>
      <x:c r="C36" s="123"/>
      <x:c r="D36" s="123"/>
      <x:c r="E36" s="124"/>
      <x:c r="F36" s="123"/>
      <x:c r="G36" s="123"/>
      <x:c r="H36" s="123"/>
      <x:c r="I36" s="123"/>
      <x:c r="J36" s="123"/>
      <x:c r="K36" s="123"/>
      <x:c r="L36" s="123"/>
      <x:c r="M36" s="123"/>
      <x:c r="N36" s="123"/>
      <x:c r="O36" s="123"/>
      <x:c r="P36" s="123"/>
      <x:c r="Q36" s="124"/>
      <x:c r="R36" s="125"/>
    </x:row>
    <x:row r="37">
      <x:c r="A37" s="122"/>
      <x:c r="B37" s="123"/>
      <x:c r="C37" s="123"/>
      <x:c r="D37" s="123"/>
      <x:c r="E37" s="124"/>
      <x:c r="F37" s="123"/>
      <x:c r="G37" s="123"/>
      <x:c r="H37" s="123"/>
      <x:c r="I37" s="123"/>
      <x:c r="J37" s="123"/>
      <x:c r="K37" s="123"/>
      <x:c r="L37" s="123"/>
      <x:c r="M37" s="123"/>
      <x:c r="N37" s="123"/>
      <x:c r="O37" s="123"/>
      <x:c r="P37" s="123"/>
      <x:c r="Q37" s="124"/>
      <x:c r="R37" s="125"/>
    </x:row>
    <x:row r="38">
      <x:c r="A38" s="122"/>
      <x:c r="B38" s="123"/>
      <x:c r="C38" s="123"/>
      <x:c r="D38" s="123"/>
      <x:c r="E38" s="124"/>
      <x:c r="F38" s="123"/>
      <x:c r="G38" s="123"/>
      <x:c r="H38" s="123"/>
      <x:c r="I38" s="123"/>
      <x:c r="J38" s="123"/>
      <x:c r="K38" s="123"/>
      <x:c r="L38" s="123"/>
      <x:c r="M38" s="123"/>
      <x:c r="N38" s="123"/>
      <x:c r="O38" s="123"/>
      <x:c r="P38" s="123"/>
      <x:c r="Q38" s="124"/>
      <x:c r="R38" s="125"/>
    </x:row>
    <x:row r="39">
      <x:c r="A39" s="122"/>
      <x:c r="B39" s="123"/>
      <x:c r="C39" s="123"/>
      <x:c r="D39" s="123"/>
      <x:c r="E39" s="124"/>
      <x:c r="F39" s="123"/>
      <x:c r="G39" s="123"/>
      <x:c r="H39" s="123"/>
      <x:c r="I39" s="123"/>
      <x:c r="J39" s="123"/>
      <x:c r="K39" s="123"/>
      <x:c r="L39" s="123"/>
      <x:c r="M39" s="123"/>
      <x:c r="N39" s="123"/>
      <x:c r="O39" s="123"/>
      <x:c r="P39" s="123"/>
      <x:c r="Q39" s="124"/>
      <x:c r="R39" s="125"/>
    </x:row>
    <x:row r="40">
      <x:c r="A40" s="122"/>
      <x:c r="B40" s="123"/>
      <x:c r="C40" s="123"/>
      <x:c r="D40" s="123"/>
      <x:c r="E40" s="124"/>
      <x:c r="F40" s="123"/>
      <x:c r="G40" s="123"/>
      <x:c r="H40" s="123"/>
      <x:c r="I40" s="123"/>
      <x:c r="J40" s="123"/>
      <x:c r="K40" s="123"/>
      <x:c r="L40" s="123"/>
      <x:c r="M40" s="123"/>
      <x:c r="N40" s="123"/>
      <x:c r="O40" s="123"/>
      <x:c r="P40" s="123"/>
      <x:c r="Q40" s="124"/>
      <x:c r="R40" s="125"/>
    </x:row>
    <x:row r="41">
      <x:c r="A41" s="122"/>
      <x:c r="B41" s="123"/>
      <x:c r="C41" s="123"/>
      <x:c r="D41" s="123"/>
      <x:c r="E41" s="124"/>
      <x:c r="F41" s="123"/>
      <x:c r="G41" s="123"/>
      <x:c r="H41" s="123"/>
      <x:c r="I41" s="123"/>
      <x:c r="J41" s="123"/>
      <x:c r="K41" s="123"/>
      <x:c r="L41" s="123"/>
      <x:c r="M41" s="123"/>
      <x:c r="N41" s="123"/>
      <x:c r="O41" s="123"/>
      <x:c r="P41" s="123"/>
      <x:c r="Q41" s="124"/>
      <x:c r="R41" s="125"/>
    </x:row>
    <x:row r="42">
      <x:c r="A42" s="122"/>
      <x:c r="B42" s="123"/>
      <x:c r="C42" s="123"/>
      <x:c r="D42" s="123"/>
      <x:c r="E42" s="124"/>
      <x:c r="F42" s="123"/>
      <x:c r="G42" s="123"/>
      <x:c r="H42" s="123"/>
      <x:c r="I42" s="123"/>
      <x:c r="J42" s="123"/>
      <x:c r="K42" s="123"/>
      <x:c r="L42" s="123"/>
      <x:c r="M42" s="123"/>
      <x:c r="N42" s="123"/>
      <x:c r="O42" s="123"/>
      <x:c r="P42" s="123"/>
      <x:c r="Q42" s="124"/>
      <x:c r="R42" s="125"/>
    </x:row>
    <x:row r="43">
      <x:c r="A43" s="122"/>
      <x:c r="B43" s="123"/>
      <x:c r="C43" s="123"/>
      <x:c r="D43" s="123"/>
      <x:c r="E43" s="124"/>
      <x:c r="F43" s="123"/>
      <x:c r="G43" s="123"/>
      <x:c r="H43" s="123"/>
      <x:c r="I43" s="123"/>
      <x:c r="J43" s="123"/>
      <x:c r="K43" s="123"/>
      <x:c r="L43" s="123"/>
      <x:c r="M43" s="123"/>
      <x:c r="N43" s="123"/>
      <x:c r="O43" s="123"/>
      <x:c r="P43" s="123"/>
      <x:c r="Q43" s="124"/>
      <x:c r="R43" s="125"/>
    </x:row>
    <x:row r="44">
      <x:c r="A44" s="122"/>
      <x:c r="B44" s="123"/>
      <x:c r="C44" s="123"/>
      <x:c r="D44" s="123"/>
      <x:c r="E44" s="124"/>
      <x:c r="F44" s="123"/>
      <x:c r="G44" s="123"/>
      <x:c r="H44" s="123"/>
      <x:c r="I44" s="123"/>
      <x:c r="J44" s="123"/>
      <x:c r="K44" s="123"/>
      <x:c r="L44" s="123"/>
      <x:c r="M44" s="123"/>
      <x:c r="N44" s="123"/>
      <x:c r="O44" s="123"/>
      <x:c r="P44" s="123"/>
      <x:c r="Q44" s="124"/>
      <x:c r="R44" s="125"/>
    </x:row>
    <x:row r="45">
      <x:c r="A45" s="122"/>
      <x:c r="B45" s="123"/>
      <x:c r="C45" s="123"/>
      <x:c r="D45" s="123"/>
      <x:c r="E45" s="124"/>
      <x:c r="F45" s="123"/>
      <x:c r="G45" s="123"/>
      <x:c r="H45" s="123"/>
      <x:c r="I45" s="123"/>
      <x:c r="J45" s="123"/>
      <x:c r="K45" s="123"/>
      <x:c r="L45" s="123"/>
      <x:c r="M45" s="123"/>
      <x:c r="N45" s="123"/>
      <x:c r="O45" s="123"/>
      <x:c r="P45" s="123"/>
      <x:c r="Q45" s="124"/>
      <x:c r="R45" s="125"/>
    </x:row>
    <x:row r="46">
      <x:c r="A46" s="122"/>
      <x:c r="B46" s="123"/>
      <x:c r="C46" s="123"/>
      <x:c r="D46" s="123"/>
      <x:c r="E46" s="124"/>
      <x:c r="F46" s="123"/>
      <x:c r="G46" s="123"/>
      <x:c r="H46" s="123"/>
      <x:c r="I46" s="123"/>
      <x:c r="J46" s="123"/>
      <x:c r="K46" s="123"/>
      <x:c r="L46" s="123"/>
      <x:c r="M46" s="123"/>
      <x:c r="N46" s="123"/>
      <x:c r="O46" s="123"/>
      <x:c r="P46" s="123"/>
      <x:c r="Q46" s="124"/>
      <x:c r="R46" s="125"/>
    </x:row>
    <x:row r="47">
      <x:c r="A47" s="122"/>
      <x:c r="B47" s="123"/>
      <x:c r="C47" s="123"/>
      <x:c r="D47" s="123"/>
      <x:c r="E47" s="124"/>
      <x:c r="F47" s="123"/>
      <x:c r="G47" s="123"/>
      <x:c r="H47" s="123"/>
      <x:c r="I47" s="123"/>
      <x:c r="J47" s="123"/>
      <x:c r="K47" s="123"/>
      <x:c r="L47" s="123"/>
      <x:c r="M47" s="123"/>
      <x:c r="N47" s="123"/>
      <x:c r="O47" s="123"/>
      <x:c r="P47" s="123"/>
      <x:c r="Q47" s="124"/>
      <x:c r="R47" s="125"/>
    </x:row>
    <x:row r="48">
      <x:c r="A48" s="122"/>
      <x:c r="B48" s="123"/>
      <x:c r="C48" s="123"/>
      <x:c r="D48" s="123"/>
      <x:c r="E48" s="124"/>
      <x:c r="F48" s="123"/>
      <x:c r="G48" s="123"/>
      <x:c r="H48" s="123"/>
      <x:c r="I48" s="123"/>
      <x:c r="J48" s="123"/>
      <x:c r="K48" s="123"/>
      <x:c r="L48" s="123"/>
      <x:c r="M48" s="123"/>
      <x:c r="N48" s="123"/>
      <x:c r="O48" s="123"/>
      <x:c r="P48" s="123"/>
      <x:c r="Q48" s="124"/>
      <x:c r="R48" s="125"/>
    </x:row>
    <x:row r="49">
      <x:c r="A49" s="122"/>
      <x:c r="B49" s="123"/>
      <x:c r="C49" s="123"/>
      <x:c r="D49" s="123"/>
      <x:c r="E49" s="124"/>
      <x:c r="F49" s="123"/>
      <x:c r="G49" s="123"/>
      <x:c r="H49" s="123"/>
      <x:c r="I49" s="123"/>
      <x:c r="J49" s="123"/>
      <x:c r="K49" s="123"/>
      <x:c r="L49" s="123"/>
      <x:c r="M49" s="123"/>
      <x:c r="N49" s="123"/>
      <x:c r="O49" s="123"/>
      <x:c r="P49" s="123"/>
      <x:c r="Q49" s="124"/>
      <x:c r="R49" s="125"/>
    </x:row>
    <x:row r="50">
      <x:c r="A50" s="122"/>
      <x:c r="B50" s="123"/>
      <x:c r="C50" s="123"/>
      <x:c r="D50" s="123"/>
      <x:c r="E50" s="124"/>
      <x:c r="F50" s="123"/>
      <x:c r="G50" s="123"/>
      <x:c r="H50" s="123"/>
      <x:c r="I50" s="123"/>
      <x:c r="J50" s="123"/>
      <x:c r="K50" s="123"/>
      <x:c r="L50" s="123"/>
      <x:c r="M50" s="123"/>
      <x:c r="N50" s="123"/>
      <x:c r="O50" s="123"/>
      <x:c r="P50" s="123"/>
      <x:c r="Q50" s="124"/>
      <x:c r="R50" s="125"/>
    </x:row>
    <x:row r="51">
      <x:c r="A51" s="122"/>
      <x:c r="B51" s="123"/>
      <x:c r="C51" s="123"/>
      <x:c r="D51" s="123"/>
      <x:c r="E51" s="124"/>
      <x:c r="F51" s="123"/>
      <x:c r="G51" s="123"/>
      <x:c r="H51" s="123"/>
      <x:c r="I51" s="123"/>
      <x:c r="J51" s="123"/>
      <x:c r="K51" s="123"/>
      <x:c r="L51" s="123"/>
      <x:c r="M51" s="123"/>
      <x:c r="N51" s="123"/>
      <x:c r="O51" s="123"/>
      <x:c r="P51" s="123"/>
      <x:c r="Q51" s="124"/>
      <x:c r="R51" s="125"/>
    </x:row>
    <x:row r="52">
      <x:c r="A52" s="122"/>
      <x:c r="B52" s="123"/>
      <x:c r="C52" s="123"/>
      <x:c r="D52" s="123"/>
      <x:c r="E52" s="124"/>
      <x:c r="F52" s="123"/>
      <x:c r="G52" s="123"/>
      <x:c r="H52" s="123"/>
      <x:c r="I52" s="123"/>
      <x:c r="J52" s="123"/>
      <x:c r="K52" s="123"/>
      <x:c r="L52" s="123"/>
      <x:c r="M52" s="123"/>
      <x:c r="N52" s="123"/>
      <x:c r="O52" s="123"/>
      <x:c r="P52" s="123"/>
      <x:c r="Q52" s="124"/>
      <x:c r="R52" s="125"/>
    </x:row>
    <x:row r="53">
      <x:c r="A53" s="122"/>
      <x:c r="B53" s="123"/>
      <x:c r="C53" s="123"/>
      <x:c r="D53" s="123"/>
      <x:c r="E53" s="124"/>
      <x:c r="F53" s="123"/>
      <x:c r="G53" s="123"/>
      <x:c r="H53" s="123"/>
      <x:c r="I53" s="123"/>
      <x:c r="J53" s="123"/>
      <x:c r="K53" s="123"/>
      <x:c r="L53" s="123"/>
      <x:c r="M53" s="123"/>
      <x:c r="N53" s="123"/>
      <x:c r="O53" s="123"/>
      <x:c r="P53" s="123"/>
      <x:c r="Q53" s="124"/>
      <x:c r="R53" s="125"/>
    </x:row>
    <x:row r="54">
      <x:c r="A54" s="122"/>
      <x:c r="B54" s="123"/>
      <x:c r="C54" s="123"/>
      <x:c r="D54" s="123"/>
      <x:c r="E54" s="124"/>
      <x:c r="F54" s="123"/>
      <x:c r="G54" s="123"/>
      <x:c r="H54" s="123"/>
      <x:c r="I54" s="123"/>
      <x:c r="J54" s="123"/>
      <x:c r="K54" s="123"/>
      <x:c r="L54" s="123"/>
      <x:c r="M54" s="123"/>
      <x:c r="N54" s="123"/>
      <x:c r="O54" s="123"/>
      <x:c r="P54" s="123"/>
      <x:c r="Q54" s="124"/>
      <x:c r="R54" s="125"/>
    </x:row>
    <x:row r="55">
      <x:c r="A55" s="122"/>
      <x:c r="B55" s="123"/>
      <x:c r="C55" s="123"/>
      <x:c r="D55" s="123"/>
      <x:c r="E55" s="124"/>
      <x:c r="F55" s="123"/>
      <x:c r="G55" s="123"/>
      <x:c r="H55" s="123"/>
      <x:c r="I55" s="123"/>
      <x:c r="J55" s="123"/>
      <x:c r="K55" s="123"/>
      <x:c r="L55" s="123"/>
      <x:c r="M55" s="123"/>
      <x:c r="N55" s="123"/>
      <x:c r="O55" s="123"/>
      <x:c r="P55" s="123"/>
      <x:c r="Q55" s="124"/>
      <x:c r="R55" s="125"/>
    </x:row>
    <x:row r="56">
      <x:c r="A56" s="122"/>
      <x:c r="B56" s="123"/>
      <x:c r="C56" s="123"/>
      <x:c r="D56" s="123"/>
      <x:c r="E56" s="124"/>
      <x:c r="F56" s="123"/>
      <x:c r="G56" s="123"/>
      <x:c r="H56" s="123"/>
      <x:c r="I56" s="123"/>
      <x:c r="J56" s="123"/>
      <x:c r="K56" s="123"/>
      <x:c r="L56" s="123"/>
      <x:c r="M56" s="123"/>
      <x:c r="N56" s="123"/>
      <x:c r="O56" s="123"/>
      <x:c r="P56" s="123"/>
      <x:c r="Q56" s="124"/>
      <x:c r="R56" s="125"/>
    </x:row>
    <x:row r="57">
      <x:c r="A57" s="122"/>
      <x:c r="B57" s="123"/>
      <x:c r="C57" s="123"/>
      <x:c r="D57" s="123"/>
      <x:c r="E57" s="124"/>
      <x:c r="F57" s="123"/>
      <x:c r="G57" s="123"/>
      <x:c r="H57" s="123"/>
      <x:c r="I57" s="123"/>
      <x:c r="J57" s="123"/>
      <x:c r="K57" s="123"/>
      <x:c r="L57" s="123"/>
      <x:c r="M57" s="123"/>
      <x:c r="N57" s="123"/>
      <x:c r="O57" s="123"/>
      <x:c r="P57" s="123"/>
      <x:c r="Q57" s="124"/>
      <x:c r="R57" s="125"/>
    </x:row>
    <x:row r="58">
      <x:c r="A58" s="122"/>
      <x:c r="B58" s="123"/>
      <x:c r="C58" s="123"/>
      <x:c r="D58" s="123"/>
      <x:c r="E58" s="124"/>
      <x:c r="F58" s="123"/>
      <x:c r="G58" s="123"/>
      <x:c r="H58" s="123"/>
      <x:c r="I58" s="123"/>
      <x:c r="J58" s="123"/>
      <x:c r="K58" s="123"/>
      <x:c r="L58" s="123"/>
      <x:c r="M58" s="123"/>
      <x:c r="N58" s="123"/>
      <x:c r="O58" s="123"/>
      <x:c r="P58" s="123"/>
      <x:c r="Q58" s="124"/>
      <x:c r="R58" s="125"/>
    </x:row>
    <x:row r="59">
      <x:c r="A59" s="122"/>
      <x:c r="B59" s="123"/>
      <x:c r="C59" s="123"/>
      <x:c r="D59" s="123"/>
      <x:c r="E59" s="124"/>
      <x:c r="F59" s="123"/>
      <x:c r="G59" s="123"/>
      <x:c r="H59" s="123"/>
      <x:c r="I59" s="123"/>
      <x:c r="J59" s="123"/>
      <x:c r="K59" s="123"/>
      <x:c r="L59" s="123"/>
      <x:c r="M59" s="123"/>
      <x:c r="N59" s="123"/>
      <x:c r="O59" s="123"/>
      <x:c r="P59" s="123"/>
      <x:c r="Q59" s="124"/>
      <x:c r="R59" s="125"/>
    </x:row>
    <x:row r="60">
      <x:c r="A60" s="122"/>
      <x:c r="B60" s="123"/>
      <x:c r="C60" s="123"/>
      <x:c r="D60" s="123"/>
      <x:c r="E60" s="124"/>
      <x:c r="F60" s="123"/>
      <x:c r="G60" s="123"/>
      <x:c r="H60" s="123"/>
      <x:c r="I60" s="123"/>
      <x:c r="J60" s="123"/>
      <x:c r="K60" s="123"/>
      <x:c r="L60" s="123"/>
      <x:c r="M60" s="123"/>
      <x:c r="N60" s="123"/>
      <x:c r="O60" s="123"/>
      <x:c r="P60" s="123"/>
      <x:c r="Q60" s="124"/>
      <x:c r="R60" s="125"/>
    </x:row>
    <x:row r="61">
      <x:c r="A61" s="122"/>
      <x:c r="B61" s="123"/>
      <x:c r="C61" s="123"/>
      <x:c r="D61" s="123"/>
      <x:c r="E61" s="124"/>
      <x:c r="F61" s="123"/>
      <x:c r="G61" s="123"/>
      <x:c r="H61" s="123"/>
      <x:c r="I61" s="123"/>
      <x:c r="J61" s="123"/>
      <x:c r="K61" s="123"/>
      <x:c r="L61" s="123"/>
      <x:c r="M61" s="123"/>
      <x:c r="N61" s="123"/>
      <x:c r="O61" s="123"/>
      <x:c r="P61" s="123"/>
      <x:c r="Q61" s="124"/>
      <x:c r="R61" s="125"/>
    </x:row>
    <x:row r="62">
      <x:c r="A62" s="122"/>
      <x:c r="B62" s="123"/>
      <x:c r="C62" s="123"/>
      <x:c r="D62" s="123"/>
      <x:c r="E62" s="124"/>
      <x:c r="F62" s="123"/>
      <x:c r="G62" s="123"/>
      <x:c r="H62" s="123"/>
      <x:c r="I62" s="123"/>
      <x:c r="J62" s="123"/>
      <x:c r="K62" s="123"/>
      <x:c r="L62" s="123"/>
      <x:c r="M62" s="123"/>
      <x:c r="N62" s="123"/>
      <x:c r="O62" s="123"/>
      <x:c r="P62" s="123"/>
      <x:c r="Q62" s="124"/>
      <x:c r="R62" s="125"/>
    </x:row>
    <x:row r="63">
      <x:c r="A63" s="122"/>
      <x:c r="B63" s="123"/>
      <x:c r="C63" s="123"/>
      <x:c r="D63" s="123"/>
      <x:c r="E63" s="124"/>
      <x:c r="F63" s="123"/>
      <x:c r="G63" s="123"/>
      <x:c r="H63" s="123"/>
      <x:c r="I63" s="123"/>
      <x:c r="J63" s="123"/>
      <x:c r="K63" s="123"/>
      <x:c r="L63" s="123"/>
      <x:c r="M63" s="123"/>
      <x:c r="N63" s="123"/>
      <x:c r="O63" s="123"/>
      <x:c r="P63" s="123"/>
      <x:c r="Q63" s="124"/>
      <x:c r="R63" s="125"/>
    </x:row>
    <x:row r="64">
      <x:c r="A64" s="122"/>
      <x:c r="B64" s="123"/>
      <x:c r="C64" s="123"/>
      <x:c r="D64" s="123"/>
      <x:c r="E64" s="124"/>
      <x:c r="F64" s="123"/>
      <x:c r="G64" s="123"/>
      <x:c r="H64" s="123"/>
      <x:c r="I64" s="123"/>
      <x:c r="J64" s="123"/>
      <x:c r="K64" s="123"/>
      <x:c r="L64" s="123"/>
      <x:c r="M64" s="123"/>
      <x:c r="N64" s="123"/>
      <x:c r="O64" s="123"/>
      <x:c r="P64" s="123"/>
      <x:c r="Q64" s="124"/>
      <x:c r="R64" s="125"/>
    </x:row>
    <x:row r="65">
      <x:c r="A65" s="122"/>
      <x:c r="B65" s="123"/>
      <x:c r="C65" s="123"/>
      <x:c r="D65" s="123"/>
      <x:c r="E65" s="124"/>
      <x:c r="F65" s="123"/>
      <x:c r="G65" s="123"/>
      <x:c r="H65" s="123"/>
      <x:c r="I65" s="123"/>
      <x:c r="J65" s="123"/>
      <x:c r="K65" s="123"/>
      <x:c r="L65" s="123"/>
      <x:c r="M65" s="123"/>
      <x:c r="N65" s="123"/>
      <x:c r="O65" s="123"/>
      <x:c r="P65" s="123"/>
      <x:c r="Q65" s="124"/>
      <x:c r="R65" s="125"/>
    </x:row>
    <x:row r="66">
      <x:c r="A66" s="122"/>
      <x:c r="B66" s="123"/>
      <x:c r="C66" s="123"/>
      <x:c r="D66" s="123"/>
      <x:c r="E66" s="124"/>
      <x:c r="F66" s="123"/>
      <x:c r="G66" s="123"/>
      <x:c r="H66" s="123"/>
      <x:c r="I66" s="123"/>
      <x:c r="J66" s="123"/>
      <x:c r="K66" s="123"/>
      <x:c r="L66" s="123"/>
      <x:c r="M66" s="123"/>
      <x:c r="N66" s="123"/>
      <x:c r="O66" s="123"/>
      <x:c r="P66" s="123"/>
      <x:c r="Q66" s="124"/>
      <x:c r="R66" s="125"/>
    </x:row>
    <x:row r="67">
      <x:c r="A67" s="122"/>
      <x:c r="B67" s="123"/>
      <x:c r="C67" s="123"/>
      <x:c r="D67" s="123"/>
      <x:c r="E67" s="124"/>
      <x:c r="F67" s="123"/>
      <x:c r="G67" s="123"/>
      <x:c r="H67" s="123"/>
      <x:c r="I67" s="123"/>
      <x:c r="J67" s="123"/>
      <x:c r="K67" s="123"/>
      <x:c r="L67" s="123"/>
      <x:c r="M67" s="123"/>
      <x:c r="N67" s="123"/>
      <x:c r="O67" s="123"/>
      <x:c r="P67" s="123"/>
      <x:c r="Q67" s="124"/>
      <x:c r="R67" s="125"/>
    </x:row>
    <x:row r="68">
      <x:c r="A68" s="122"/>
      <x:c r="B68" s="123"/>
      <x:c r="C68" s="123"/>
      <x:c r="D68" s="123"/>
      <x:c r="E68" s="124"/>
      <x:c r="F68" s="123"/>
      <x:c r="G68" s="123"/>
      <x:c r="H68" s="123"/>
      <x:c r="I68" s="123"/>
      <x:c r="J68" s="123"/>
      <x:c r="K68" s="123"/>
      <x:c r="L68" s="123"/>
      <x:c r="M68" s="123"/>
      <x:c r="N68" s="123"/>
      <x:c r="O68" s="123"/>
      <x:c r="P68" s="123"/>
      <x:c r="Q68" s="124"/>
      <x:c r="R68" s="125"/>
    </x:row>
    <x:row r="69">
      <x:c r="A69" s="122"/>
      <x:c r="B69" s="123"/>
      <x:c r="C69" s="123"/>
      <x:c r="D69" s="123"/>
      <x:c r="E69" s="124"/>
      <x:c r="F69" s="123"/>
      <x:c r="G69" s="123"/>
      <x:c r="H69" s="123"/>
      <x:c r="I69" s="123"/>
      <x:c r="J69" s="123"/>
      <x:c r="K69" s="123"/>
      <x:c r="L69" s="123"/>
      <x:c r="M69" s="123"/>
      <x:c r="N69" s="123"/>
      <x:c r="O69" s="123"/>
      <x:c r="P69" s="123"/>
      <x:c r="Q69" s="124"/>
      <x:c r="R69" s="125"/>
    </x:row>
    <x:row r="70">
      <x:c r="A70" s="122"/>
      <x:c r="B70" s="123"/>
      <x:c r="C70" s="123"/>
      <x:c r="D70" s="123"/>
      <x:c r="E70" s="124"/>
      <x:c r="F70" s="123"/>
      <x:c r="G70" s="123"/>
      <x:c r="H70" s="123"/>
      <x:c r="I70" s="123"/>
      <x:c r="J70" s="123"/>
      <x:c r="K70" s="123"/>
      <x:c r="L70" s="123"/>
      <x:c r="M70" s="123"/>
      <x:c r="N70" s="123"/>
      <x:c r="O70" s="123"/>
      <x:c r="P70" s="123"/>
      <x:c r="Q70" s="124"/>
      <x:c r="R70" s="125"/>
    </x:row>
    <x:row r="71">
      <x:c r="A71" s="122"/>
      <x:c r="B71" s="123"/>
      <x:c r="C71" s="123"/>
      <x:c r="D71" s="123"/>
      <x:c r="E71" s="124"/>
      <x:c r="F71" s="123"/>
      <x:c r="G71" s="123"/>
      <x:c r="H71" s="123"/>
      <x:c r="I71" s="123"/>
      <x:c r="J71" s="123"/>
      <x:c r="K71" s="123"/>
      <x:c r="L71" s="123"/>
      <x:c r="M71" s="123"/>
      <x:c r="N71" s="123"/>
      <x:c r="O71" s="123"/>
      <x:c r="P71" s="123"/>
      <x:c r="Q71" s="124"/>
      <x:c r="R71" s="125"/>
    </x:row>
    <x:row r="72">
      <x:c r="A72" s="122"/>
      <x:c r="B72" s="123"/>
      <x:c r="C72" s="123"/>
      <x:c r="D72" s="123"/>
      <x:c r="E72" s="124"/>
      <x:c r="F72" s="123"/>
      <x:c r="G72" s="123"/>
      <x:c r="H72" s="123"/>
      <x:c r="I72" s="123"/>
      <x:c r="J72" s="123"/>
      <x:c r="K72" s="123"/>
      <x:c r="L72" s="123"/>
      <x:c r="M72" s="123"/>
      <x:c r="N72" s="123"/>
      <x:c r="O72" s="123"/>
      <x:c r="P72" s="123"/>
      <x:c r="Q72" s="124"/>
      <x:c r="R72" s="125"/>
    </x:row>
    <x:row r="73">
      <x:c r="A73" s="122"/>
      <x:c r="B73" s="123"/>
      <x:c r="C73" s="123"/>
      <x:c r="D73" s="123"/>
      <x:c r="E73" s="124"/>
      <x:c r="F73" s="123"/>
      <x:c r="G73" s="123"/>
      <x:c r="H73" s="123"/>
      <x:c r="I73" s="123"/>
      <x:c r="J73" s="123"/>
      <x:c r="K73" s="123"/>
      <x:c r="L73" s="123"/>
      <x:c r="M73" s="123"/>
      <x:c r="N73" s="123"/>
      <x:c r="O73" s="123"/>
      <x:c r="P73" s="123"/>
      <x:c r="Q73" s="124"/>
      <x:c r="R73" s="125"/>
    </x:row>
    <x:row r="74">
      <x:c r="A74" s="122"/>
      <x:c r="B74" s="123"/>
      <x:c r="C74" s="123"/>
      <x:c r="D74" s="123"/>
      <x:c r="E74" s="124"/>
      <x:c r="F74" s="123"/>
      <x:c r="G74" s="123"/>
      <x:c r="H74" s="123"/>
      <x:c r="I74" s="123"/>
      <x:c r="J74" s="123"/>
      <x:c r="K74" s="123"/>
      <x:c r="L74" s="123"/>
      <x:c r="M74" s="123"/>
      <x:c r="N74" s="123"/>
      <x:c r="O74" s="123"/>
      <x:c r="P74" s="123"/>
      <x:c r="Q74" s="124"/>
      <x:c r="R74" s="125"/>
    </x:row>
    <x:row r="75">
      <x:c r="A75" s="122"/>
      <x:c r="B75" s="123"/>
      <x:c r="C75" s="123"/>
      <x:c r="D75" s="123"/>
      <x:c r="E75" s="124"/>
      <x:c r="F75" s="123"/>
      <x:c r="G75" s="123"/>
      <x:c r="H75" s="123"/>
      <x:c r="I75" s="123"/>
      <x:c r="J75" s="123"/>
      <x:c r="K75" s="123"/>
      <x:c r="L75" s="123"/>
      <x:c r="M75" s="123"/>
      <x:c r="N75" s="123"/>
      <x:c r="O75" s="123"/>
      <x:c r="P75" s="123"/>
      <x:c r="Q75" s="124"/>
      <x:c r="R75" s="125"/>
    </x:row>
    <x:row r="76">
      <x:c r="A76" s="122"/>
      <x:c r="B76" s="123"/>
      <x:c r="C76" s="123"/>
      <x:c r="D76" s="123"/>
      <x:c r="E76" s="124"/>
      <x:c r="F76" s="123"/>
      <x:c r="G76" s="123"/>
      <x:c r="H76" s="123"/>
      <x:c r="I76" s="123"/>
      <x:c r="J76" s="123"/>
      <x:c r="K76" s="123"/>
      <x:c r="L76" s="123"/>
      <x:c r="M76" s="123"/>
      <x:c r="N76" s="123"/>
      <x:c r="O76" s="123"/>
      <x:c r="P76" s="123"/>
      <x:c r="Q76" s="124"/>
      <x:c r="R76" s="125"/>
    </x:row>
    <x:row r="77">
      <x:c r="A77" s="122"/>
      <x:c r="B77" s="123"/>
      <x:c r="C77" s="123"/>
      <x:c r="D77" s="123"/>
      <x:c r="E77" s="124"/>
      <x:c r="F77" s="123"/>
      <x:c r="G77" s="123"/>
      <x:c r="H77" s="123"/>
      <x:c r="I77" s="123"/>
      <x:c r="J77" s="123"/>
      <x:c r="K77" s="123"/>
      <x:c r="L77" s="123"/>
      <x:c r="M77" s="123"/>
      <x:c r="N77" s="123"/>
      <x:c r="O77" s="123"/>
      <x:c r="P77" s="123"/>
      <x:c r="Q77" s="124"/>
      <x:c r="R77" s="125"/>
    </x:row>
    <x:row r="78">
      <x:c r="A78" s="122"/>
      <x:c r="B78" s="123"/>
      <x:c r="C78" s="123"/>
      <x:c r="D78" s="123"/>
      <x:c r="E78" s="124"/>
      <x:c r="F78" s="123"/>
      <x:c r="G78" s="123"/>
      <x:c r="H78" s="123"/>
      <x:c r="I78" s="123"/>
      <x:c r="J78" s="123"/>
      <x:c r="K78" s="123"/>
      <x:c r="L78" s="123"/>
      <x:c r="M78" s="123"/>
      <x:c r="N78" s="123"/>
      <x:c r="O78" s="123"/>
      <x:c r="P78" s="123"/>
      <x:c r="Q78" s="124"/>
      <x:c r="R78" s="125"/>
    </x:row>
    <x:row r="79">
      <x:c r="A79" s="122"/>
      <x:c r="B79" s="123"/>
      <x:c r="C79" s="123"/>
      <x:c r="D79" s="123"/>
      <x:c r="E79" s="124"/>
      <x:c r="F79" s="123"/>
      <x:c r="G79" s="123"/>
      <x:c r="H79" s="123"/>
      <x:c r="I79" s="123"/>
      <x:c r="J79" s="123"/>
      <x:c r="K79" s="123"/>
      <x:c r="L79" s="123"/>
      <x:c r="M79" s="123"/>
      <x:c r="N79" s="123"/>
      <x:c r="O79" s="123"/>
      <x:c r="P79" s="123"/>
      <x:c r="Q79" s="124"/>
      <x:c r="R79" s="125"/>
    </x:row>
    <x:row r="80">
      <x:c r="A80" s="122"/>
      <x:c r="B80" s="123"/>
      <x:c r="C80" s="123"/>
      <x:c r="D80" s="123"/>
      <x:c r="E80" s="124"/>
      <x:c r="F80" s="123"/>
      <x:c r="G80" s="123"/>
      <x:c r="H80" s="123"/>
      <x:c r="I80" s="123"/>
      <x:c r="J80" s="123"/>
      <x:c r="K80" s="123"/>
      <x:c r="L80" s="123"/>
      <x:c r="M80" s="123"/>
      <x:c r="N80" s="123"/>
      <x:c r="O80" s="123"/>
      <x:c r="P80" s="123"/>
      <x:c r="Q80" s="124"/>
      <x:c r="R80" s="125"/>
    </x:row>
    <x:row r="81">
      <x:c r="A81" s="122"/>
      <x:c r="B81" s="123"/>
      <x:c r="C81" s="123"/>
      <x:c r="D81" s="123"/>
      <x:c r="E81" s="124"/>
      <x:c r="F81" s="123"/>
      <x:c r="G81" s="123"/>
      <x:c r="H81" s="123"/>
      <x:c r="I81" s="123"/>
      <x:c r="J81" s="123"/>
      <x:c r="K81" s="123"/>
      <x:c r="L81" s="123"/>
      <x:c r="M81" s="123"/>
      <x:c r="N81" s="123"/>
      <x:c r="O81" s="123"/>
      <x:c r="P81" s="123"/>
      <x:c r="Q81" s="124"/>
      <x:c r="R81" s="125"/>
    </x:row>
    <x:row r="82">
      <x:c r="A82" s="122"/>
      <x:c r="B82" s="123"/>
      <x:c r="C82" s="123"/>
      <x:c r="D82" s="123"/>
      <x:c r="E82" s="124"/>
      <x:c r="F82" s="123"/>
      <x:c r="G82" s="123"/>
      <x:c r="H82" s="123"/>
      <x:c r="I82" s="123"/>
      <x:c r="J82" s="123"/>
      <x:c r="K82" s="123"/>
      <x:c r="L82" s="123"/>
      <x:c r="M82" s="123"/>
      <x:c r="N82" s="123"/>
      <x:c r="O82" s="123"/>
      <x:c r="P82" s="123"/>
      <x:c r="Q82" s="124"/>
      <x:c r="R82" s="125"/>
    </x:row>
    <x:row r="83">
      <x:c r="A83" s="122"/>
      <x:c r="B83" s="123"/>
      <x:c r="C83" s="123"/>
      <x:c r="D83" s="123"/>
      <x:c r="E83" s="124"/>
      <x:c r="F83" s="123"/>
      <x:c r="G83" s="123"/>
      <x:c r="H83" s="123"/>
      <x:c r="I83" s="123"/>
      <x:c r="J83" s="123"/>
      <x:c r="K83" s="123"/>
      <x:c r="L83" s="123"/>
      <x:c r="M83" s="123"/>
      <x:c r="N83" s="123"/>
      <x:c r="O83" s="123"/>
      <x:c r="P83" s="123"/>
      <x:c r="Q83" s="124"/>
      <x:c r="R83" s="125"/>
    </x:row>
    <x:row r="84">
      <x:c r="A84" s="122"/>
      <x:c r="B84" s="123"/>
      <x:c r="C84" s="123"/>
      <x:c r="D84" s="123"/>
      <x:c r="E84" s="124"/>
      <x:c r="F84" s="123"/>
      <x:c r="G84" s="123"/>
      <x:c r="H84" s="123"/>
      <x:c r="I84" s="123"/>
      <x:c r="J84" s="123"/>
      <x:c r="K84" s="123"/>
      <x:c r="L84" s="123"/>
      <x:c r="M84" s="123"/>
      <x:c r="N84" s="123"/>
      <x:c r="O84" s="123"/>
      <x:c r="P84" s="123"/>
      <x:c r="Q84" s="124"/>
      <x:c r="R84" s="125"/>
    </x:row>
    <x:row r="85">
      <x:c r="A85" s="122"/>
      <x:c r="B85" s="123"/>
      <x:c r="C85" s="123"/>
      <x:c r="D85" s="123"/>
      <x:c r="E85" s="124"/>
      <x:c r="F85" s="123"/>
      <x:c r="G85" s="123"/>
      <x:c r="H85" s="123"/>
      <x:c r="I85" s="123"/>
      <x:c r="J85" s="123"/>
      <x:c r="K85" s="123"/>
      <x:c r="L85" s="123"/>
      <x:c r="M85" s="123"/>
      <x:c r="N85" s="123"/>
      <x:c r="O85" s="123"/>
      <x:c r="P85" s="123"/>
      <x:c r="Q85" s="124"/>
      <x:c r="R85" s="125"/>
    </x:row>
    <x:row r="86">
      <x:c r="A86" s="122"/>
      <x:c r="B86" s="123"/>
      <x:c r="C86" s="123"/>
      <x:c r="D86" s="123"/>
      <x:c r="E86" s="124"/>
      <x:c r="F86" s="123"/>
      <x:c r="G86" s="123"/>
      <x:c r="H86" s="123"/>
      <x:c r="I86" s="123"/>
      <x:c r="J86" s="123"/>
      <x:c r="K86" s="123"/>
      <x:c r="L86" s="123"/>
      <x:c r="M86" s="123"/>
      <x:c r="N86" s="123"/>
      <x:c r="O86" s="123"/>
      <x:c r="P86" s="123"/>
      <x:c r="Q86" s="124"/>
      <x:c r="R86" s="125"/>
    </x:row>
    <x:row r="87">
      <x:c r="A87" s="122"/>
      <x:c r="B87" s="123"/>
      <x:c r="C87" s="123"/>
      <x:c r="D87" s="123"/>
      <x:c r="E87" s="124"/>
      <x:c r="F87" s="123"/>
      <x:c r="G87" s="123"/>
      <x:c r="H87" s="123"/>
      <x:c r="I87" s="123"/>
      <x:c r="J87" s="123"/>
      <x:c r="K87" s="123"/>
      <x:c r="L87" s="123"/>
      <x:c r="M87" s="123"/>
      <x:c r="N87" s="123"/>
      <x:c r="O87" s="123"/>
      <x:c r="P87" s="123"/>
      <x:c r="Q87" s="124"/>
      <x:c r="R87" s="125"/>
    </x:row>
    <x:row r="88">
      <x:c r="A88" s="122"/>
      <x:c r="B88" s="123"/>
      <x:c r="C88" s="123"/>
      <x:c r="D88" s="123"/>
      <x:c r="E88" s="124"/>
      <x:c r="F88" s="123"/>
      <x:c r="G88" s="123"/>
      <x:c r="H88" s="123"/>
      <x:c r="I88" s="123"/>
      <x:c r="J88" s="123"/>
      <x:c r="K88" s="123"/>
      <x:c r="L88" s="123"/>
      <x:c r="M88" s="123"/>
      <x:c r="N88" s="123"/>
      <x:c r="O88" s="123"/>
      <x:c r="P88" s="123"/>
      <x:c r="Q88" s="124"/>
      <x:c r="R88" s="125"/>
    </x:row>
    <x:row r="89">
      <x:c r="A89" s="122"/>
      <x:c r="B89" s="123"/>
      <x:c r="C89" s="123"/>
      <x:c r="D89" s="123"/>
      <x:c r="E89" s="124"/>
      <x:c r="F89" s="123"/>
      <x:c r="G89" s="123"/>
      <x:c r="H89" s="123"/>
      <x:c r="I89" s="123"/>
      <x:c r="J89" s="123"/>
      <x:c r="K89" s="123"/>
      <x:c r="L89" s="123"/>
      <x:c r="M89" s="123"/>
      <x:c r="N89" s="123"/>
      <x:c r="O89" s="123"/>
      <x:c r="P89" s="123"/>
      <x:c r="Q89" s="124"/>
      <x:c r="R89" s="125"/>
    </x:row>
    <x:row r="90">
      <x:c r="A90" s="122"/>
      <x:c r="B90" s="123"/>
      <x:c r="C90" s="123"/>
      <x:c r="D90" s="123"/>
      <x:c r="E90" s="124"/>
      <x:c r="F90" s="123"/>
      <x:c r="G90" s="123"/>
      <x:c r="H90" s="123"/>
      <x:c r="I90" s="123"/>
      <x:c r="J90" s="123"/>
      <x:c r="K90" s="123"/>
      <x:c r="L90" s="123"/>
      <x:c r="M90" s="123"/>
      <x:c r="N90" s="123"/>
      <x:c r="O90" s="123"/>
      <x:c r="P90" s="123"/>
      <x:c r="Q90" s="124"/>
      <x:c r="R90" s="125"/>
    </x:row>
    <x:row r="91">
      <x:c r="A91" s="122"/>
      <x:c r="B91" s="123"/>
      <x:c r="C91" s="123"/>
      <x:c r="D91" s="123"/>
      <x:c r="E91" s="124"/>
      <x:c r="F91" s="123"/>
      <x:c r="G91" s="123"/>
      <x:c r="H91" s="123"/>
      <x:c r="I91" s="123"/>
      <x:c r="J91" s="123"/>
      <x:c r="K91" s="123"/>
      <x:c r="L91" s="123"/>
      <x:c r="M91" s="123"/>
      <x:c r="N91" s="123"/>
      <x:c r="O91" s="123"/>
      <x:c r="P91" s="123"/>
      <x:c r="Q91" s="124"/>
      <x:c r="R91" s="125"/>
    </x:row>
    <x:row r="92">
      <x:c r="A92" s="122"/>
      <x:c r="B92" s="123"/>
      <x:c r="C92" s="123"/>
      <x:c r="D92" s="123"/>
      <x:c r="E92" s="124"/>
      <x:c r="F92" s="123"/>
      <x:c r="G92" s="123"/>
      <x:c r="H92" s="123"/>
      <x:c r="I92" s="123"/>
      <x:c r="J92" s="123"/>
      <x:c r="K92" s="123"/>
      <x:c r="L92" s="123"/>
      <x:c r="M92" s="123"/>
      <x:c r="N92" s="123"/>
      <x:c r="O92" s="123"/>
      <x:c r="P92" s="123"/>
      <x:c r="Q92" s="124"/>
      <x:c r="R92" s="125"/>
    </x:row>
    <x:row r="93">
      <x:c r="A93" s="122"/>
      <x:c r="B93" s="123"/>
      <x:c r="C93" s="123"/>
      <x:c r="D93" s="123"/>
      <x:c r="E93" s="124"/>
      <x:c r="F93" s="123"/>
      <x:c r="G93" s="123"/>
      <x:c r="H93" s="123"/>
      <x:c r="I93" s="123"/>
      <x:c r="J93" s="123"/>
      <x:c r="K93" s="123"/>
      <x:c r="L93" s="123"/>
      <x:c r="M93" s="123"/>
      <x:c r="N93" s="123"/>
      <x:c r="O93" s="123"/>
      <x:c r="P93" s="123"/>
      <x:c r="Q93" s="124"/>
      <x:c r="R93" s="125"/>
    </x:row>
    <x:row r="94">
      <x:c r="A94" s="122"/>
      <x:c r="B94" s="123"/>
      <x:c r="C94" s="123"/>
      <x:c r="D94" s="123"/>
      <x:c r="E94" s="124"/>
      <x:c r="F94" s="123"/>
      <x:c r="G94" s="123"/>
      <x:c r="H94" s="123"/>
      <x:c r="I94" s="123"/>
      <x:c r="J94" s="123"/>
      <x:c r="K94" s="123"/>
      <x:c r="L94" s="123"/>
      <x:c r="M94" s="123"/>
      <x:c r="N94" s="123"/>
      <x:c r="O94" s="123"/>
      <x:c r="P94" s="123"/>
      <x:c r="Q94" s="124"/>
      <x:c r="R94" s="125"/>
    </x:row>
    <x:row r="95">
      <x:c r="A95" s="122"/>
      <x:c r="B95" s="123"/>
      <x:c r="C95" s="123"/>
      <x:c r="D95" s="123"/>
      <x:c r="E95" s="124"/>
      <x:c r="F95" s="123"/>
      <x:c r="G95" s="123"/>
      <x:c r="H95" s="123"/>
      <x:c r="I95" s="123"/>
      <x:c r="J95" s="123"/>
      <x:c r="K95" s="123"/>
      <x:c r="L95" s="123"/>
      <x:c r="M95" s="123"/>
      <x:c r="N95" s="123"/>
      <x:c r="O95" s="123"/>
      <x:c r="P95" s="123"/>
      <x:c r="Q95" s="124"/>
      <x:c r="R95" s="125"/>
    </x:row>
    <x:row r="96">
      <x:c r="A96" s="122"/>
      <x:c r="B96" s="123"/>
      <x:c r="C96" s="123"/>
      <x:c r="D96" s="123"/>
      <x:c r="E96" s="124"/>
      <x:c r="F96" s="123"/>
      <x:c r="G96" s="123"/>
      <x:c r="H96" s="123"/>
      <x:c r="I96" s="123"/>
      <x:c r="J96" s="123"/>
      <x:c r="K96" s="123"/>
      <x:c r="L96" s="123"/>
      <x:c r="M96" s="123"/>
      <x:c r="N96" s="123"/>
      <x:c r="O96" s="123"/>
      <x:c r="P96" s="123"/>
      <x:c r="Q96" s="124"/>
      <x:c r="R96" s="125"/>
    </x:row>
    <x:row r="97">
      <x:c r="A97" s="122"/>
      <x:c r="B97" s="123"/>
      <x:c r="C97" s="123"/>
      <x:c r="D97" s="123"/>
      <x:c r="E97" s="124"/>
      <x:c r="F97" s="123"/>
      <x:c r="G97" s="123"/>
      <x:c r="H97" s="123"/>
      <x:c r="I97" s="123"/>
      <x:c r="J97" s="123"/>
      <x:c r="K97" s="123"/>
      <x:c r="L97" s="123"/>
      <x:c r="M97" s="123"/>
      <x:c r="N97" s="123"/>
      <x:c r="O97" s="123"/>
      <x:c r="P97" s="123"/>
      <x:c r="Q97" s="124"/>
      <x:c r="R97" s="125"/>
    </x:row>
    <x:row r="98">
      <x:c r="A98" s="122"/>
      <x:c r="B98" s="123"/>
      <x:c r="C98" s="123"/>
      <x:c r="D98" s="123"/>
      <x:c r="E98" s="124"/>
      <x:c r="F98" s="123"/>
      <x:c r="G98" s="123"/>
      <x:c r="H98" s="123"/>
      <x:c r="I98" s="123"/>
      <x:c r="J98" s="123"/>
      <x:c r="K98" s="123"/>
      <x:c r="L98" s="123"/>
      <x:c r="M98" s="123"/>
      <x:c r="N98" s="123"/>
      <x:c r="O98" s="123"/>
      <x:c r="P98" s="123"/>
      <x:c r="Q98" s="124"/>
      <x:c r="R98" s="125"/>
    </x:row>
    <x:row r="99">
      <x:c r="A99" s="122"/>
      <x:c r="B99" s="123"/>
      <x:c r="C99" s="123"/>
      <x:c r="D99" s="123"/>
      <x:c r="E99" s="124"/>
      <x:c r="F99" s="123"/>
      <x:c r="G99" s="123"/>
      <x:c r="H99" s="123"/>
      <x:c r="I99" s="123"/>
      <x:c r="J99" s="123"/>
      <x:c r="K99" s="123"/>
      <x:c r="L99" s="123"/>
      <x:c r="M99" s="123"/>
      <x:c r="N99" s="123"/>
      <x:c r="O99" s="123"/>
      <x:c r="P99" s="123"/>
      <x:c r="Q99" s="124"/>
      <x:c r="R99" s="125"/>
    </x:row>
    <x:row r="100">
      <x:c r="A100" s="122"/>
      <x:c r="B100" s="123"/>
      <x:c r="C100" s="123"/>
      <x:c r="D100" s="123"/>
      <x:c r="E100" s="124"/>
      <x:c r="F100" s="123"/>
      <x:c r="G100" s="123"/>
      <x:c r="H100" s="123"/>
      <x:c r="I100" s="123"/>
      <x:c r="J100" s="123"/>
      <x:c r="K100" s="123"/>
      <x:c r="L100" s="123"/>
      <x:c r="M100" s="123"/>
      <x:c r="N100" s="123"/>
      <x:c r="O100" s="123"/>
      <x:c r="P100" s="123"/>
      <x:c r="Q100" s="124"/>
      <x:c r="R100" s="125"/>
    </x:row>
    <x:row r="101">
      <x:c r="A101" s="122"/>
      <x:c r="B101" s="123"/>
      <x:c r="C101" s="123"/>
      <x:c r="D101" s="123"/>
      <x:c r="E101" s="124"/>
      <x:c r="F101" s="123"/>
      <x:c r="G101" s="123"/>
      <x:c r="H101" s="123"/>
      <x:c r="I101" s="123"/>
      <x:c r="J101" s="123"/>
      <x:c r="K101" s="123"/>
      <x:c r="L101" s="123"/>
      <x:c r="M101" s="123"/>
      <x:c r="N101" s="123"/>
      <x:c r="O101" s="123"/>
      <x:c r="P101" s="123"/>
      <x:c r="Q101" s="124"/>
      <x:c r="R101" s="125"/>
    </x:row>
    <x:row r="102">
      <x:c r="A102" s="122"/>
      <x:c r="B102" s="123"/>
      <x:c r="C102" s="123"/>
      <x:c r="D102" s="123"/>
      <x:c r="E102" s="124"/>
      <x:c r="F102" s="123"/>
      <x:c r="G102" s="123"/>
      <x:c r="H102" s="123"/>
      <x:c r="I102" s="123"/>
      <x:c r="J102" s="123"/>
      <x:c r="K102" s="123"/>
      <x:c r="L102" s="123"/>
      <x:c r="M102" s="123"/>
      <x:c r="N102" s="123"/>
      <x:c r="O102" s="123"/>
      <x:c r="P102" s="123"/>
      <x:c r="Q102" s="124"/>
      <x:c r="R102" s="125"/>
    </x:row>
    <x:row r="103">
      <x:c r="A103" s="122"/>
      <x:c r="B103" s="123"/>
      <x:c r="C103" s="123"/>
      <x:c r="D103" s="123"/>
      <x:c r="E103" s="124"/>
      <x:c r="F103" s="123"/>
      <x:c r="G103" s="123"/>
      <x:c r="H103" s="123"/>
      <x:c r="I103" s="123"/>
      <x:c r="J103" s="123"/>
      <x:c r="K103" s="123"/>
      <x:c r="L103" s="123"/>
      <x:c r="M103" s="123"/>
      <x:c r="N103" s="123"/>
      <x:c r="O103" s="123"/>
      <x:c r="P103" s="123"/>
      <x:c r="Q103" s="124"/>
      <x:c r="R103" s="125"/>
    </x:row>
    <x:row r="104">
      <x:c r="A104" s="122"/>
      <x:c r="B104" s="123"/>
      <x:c r="C104" s="123"/>
      <x:c r="D104" s="123"/>
      <x:c r="E104" s="124"/>
      <x:c r="F104" s="123"/>
      <x:c r="G104" s="123"/>
      <x:c r="H104" s="123"/>
      <x:c r="I104" s="123"/>
      <x:c r="J104" s="123"/>
      <x:c r="K104" s="123"/>
      <x:c r="L104" s="123"/>
      <x:c r="M104" s="123"/>
      <x:c r="N104" s="123"/>
      <x:c r="O104" s="123"/>
      <x:c r="P104" s="123"/>
      <x:c r="Q104" s="124"/>
      <x:c r="R104" s="125"/>
    </x:row>
    <x:row r="105">
      <x:c r="A105" s="122"/>
      <x:c r="B105" s="123"/>
      <x:c r="C105" s="123"/>
      <x:c r="D105" s="123"/>
      <x:c r="E105" s="124"/>
      <x:c r="F105" s="123"/>
      <x:c r="G105" s="123"/>
      <x:c r="H105" s="123"/>
      <x:c r="I105" s="123"/>
      <x:c r="J105" s="123"/>
      <x:c r="K105" s="123"/>
      <x:c r="L105" s="123"/>
      <x:c r="M105" s="123"/>
      <x:c r="N105" s="123"/>
      <x:c r="O105" s="123"/>
      <x:c r="P105" s="123"/>
      <x:c r="Q105" s="124"/>
      <x:c r="R105" s="125"/>
    </x:row>
    <x:row r="106">
      <x:c r="A106" s="122"/>
      <x:c r="B106" s="123"/>
      <x:c r="C106" s="123"/>
      <x:c r="D106" s="123"/>
      <x:c r="E106" s="124"/>
      <x:c r="F106" s="123"/>
      <x:c r="G106" s="123"/>
      <x:c r="H106" s="123"/>
      <x:c r="I106" s="123"/>
      <x:c r="J106" s="123"/>
      <x:c r="K106" s="123"/>
      <x:c r="L106" s="123"/>
      <x:c r="M106" s="123"/>
      <x:c r="N106" s="123"/>
      <x:c r="O106" s="123"/>
      <x:c r="P106" s="123"/>
      <x:c r="Q106" s="124"/>
      <x:c r="R106" s="125"/>
    </x:row>
    <x:row r="107">
      <x:c r="A107" s="122"/>
      <x:c r="B107" s="123"/>
      <x:c r="C107" s="123"/>
      <x:c r="D107" s="123"/>
      <x:c r="E107" s="124"/>
      <x:c r="F107" s="123"/>
      <x:c r="G107" s="123"/>
      <x:c r="H107" s="123"/>
      <x:c r="I107" s="123"/>
      <x:c r="J107" s="123"/>
      <x:c r="K107" s="123"/>
      <x:c r="L107" s="123"/>
      <x:c r="M107" s="123"/>
      <x:c r="N107" s="123"/>
      <x:c r="O107" s="123"/>
      <x:c r="P107" s="123"/>
      <x:c r="Q107" s="124"/>
      <x:c r="R107" s="125"/>
    </x:row>
    <x:row r="108">
      <x:c r="A108" s="122"/>
      <x:c r="B108" s="123"/>
      <x:c r="C108" s="123"/>
      <x:c r="D108" s="123"/>
      <x:c r="E108" s="124"/>
      <x:c r="F108" s="123"/>
      <x:c r="G108" s="123"/>
      <x:c r="H108" s="123"/>
      <x:c r="I108" s="123"/>
      <x:c r="J108" s="123"/>
      <x:c r="K108" s="123"/>
      <x:c r="L108" s="123"/>
      <x:c r="M108" s="123"/>
      <x:c r="N108" s="123"/>
      <x:c r="O108" s="123"/>
      <x:c r="P108" s="123"/>
      <x:c r="Q108" s="124"/>
      <x:c r="R108" s="125"/>
    </x:row>
    <x:row r="109">
      <x:c r="A109" s="122"/>
      <x:c r="B109" s="123"/>
      <x:c r="C109" s="123"/>
      <x:c r="D109" s="123"/>
      <x:c r="E109" s="124"/>
      <x:c r="F109" s="123"/>
      <x:c r="G109" s="123"/>
      <x:c r="H109" s="123"/>
      <x:c r="I109" s="123"/>
      <x:c r="J109" s="123"/>
      <x:c r="K109" s="123"/>
      <x:c r="L109" s="123"/>
      <x:c r="M109" s="123"/>
      <x:c r="N109" s="123"/>
      <x:c r="O109" s="123"/>
      <x:c r="P109" s="123"/>
      <x:c r="Q109" s="124"/>
      <x:c r="R109" s="125"/>
    </x:row>
    <x:row r="110">
      <x:c r="A110" s="122"/>
      <x:c r="B110" s="123"/>
      <x:c r="C110" s="123"/>
      <x:c r="D110" s="123"/>
      <x:c r="E110" s="124"/>
      <x:c r="F110" s="123"/>
      <x:c r="G110" s="123"/>
      <x:c r="H110" s="123"/>
      <x:c r="I110" s="123"/>
      <x:c r="J110" s="123"/>
      <x:c r="K110" s="123"/>
      <x:c r="L110" s="123"/>
      <x:c r="M110" s="123"/>
      <x:c r="N110" s="123"/>
      <x:c r="O110" s="123"/>
      <x:c r="P110" s="123"/>
      <x:c r="Q110" s="124"/>
      <x:c r="R110" s="125"/>
    </x:row>
    <x:row r="111">
      <x:c r="A111" s="122"/>
      <x:c r="B111" s="123"/>
      <x:c r="C111" s="123"/>
      <x:c r="D111" s="123"/>
      <x:c r="E111" s="124"/>
      <x:c r="F111" s="123"/>
      <x:c r="G111" s="123"/>
      <x:c r="H111" s="123"/>
      <x:c r="I111" s="123"/>
      <x:c r="J111" s="123"/>
      <x:c r="K111" s="123"/>
      <x:c r="L111" s="123"/>
      <x:c r="M111" s="123"/>
      <x:c r="N111" s="123"/>
      <x:c r="O111" s="123"/>
      <x:c r="P111" s="123"/>
      <x:c r="Q111" s="124"/>
      <x:c r="R111" s="125"/>
    </x:row>
    <x:row r="112">
      <x:c r="A112" s="122"/>
      <x:c r="B112" s="123"/>
      <x:c r="C112" s="123"/>
      <x:c r="D112" s="123"/>
      <x:c r="E112" s="124"/>
      <x:c r="F112" s="123"/>
      <x:c r="G112" s="123"/>
      <x:c r="H112" s="123"/>
      <x:c r="I112" s="123"/>
      <x:c r="J112" s="123"/>
      <x:c r="K112" s="123"/>
      <x:c r="L112" s="123"/>
      <x:c r="M112" s="123"/>
      <x:c r="N112" s="123"/>
      <x:c r="O112" s="123"/>
      <x:c r="P112" s="123"/>
      <x:c r="Q112" s="124"/>
      <x:c r="R112" s="125"/>
    </x:row>
    <x:row r="113">
      <x:c r="A113" s="122"/>
      <x:c r="B113" s="123"/>
      <x:c r="C113" s="123"/>
      <x:c r="D113" s="123"/>
      <x:c r="E113" s="124"/>
      <x:c r="F113" s="123"/>
      <x:c r="G113" s="123"/>
      <x:c r="H113" s="123"/>
      <x:c r="I113" s="123"/>
      <x:c r="J113" s="123"/>
      <x:c r="K113" s="123"/>
      <x:c r="L113" s="123"/>
      <x:c r="M113" s="123"/>
      <x:c r="N113" s="123"/>
      <x:c r="O113" s="123"/>
      <x:c r="P113" s="123"/>
      <x:c r="Q113" s="124"/>
      <x:c r="R113" s="125"/>
    </x:row>
    <x:row r="114">
      <x:c r="A114" s="122"/>
      <x:c r="B114" s="123"/>
      <x:c r="C114" s="123"/>
      <x:c r="D114" s="123"/>
      <x:c r="E114" s="124"/>
      <x:c r="F114" s="123"/>
      <x:c r="G114" s="123"/>
      <x:c r="H114" s="123"/>
      <x:c r="I114" s="123"/>
      <x:c r="J114" s="123"/>
      <x:c r="K114" s="123"/>
      <x:c r="L114" s="123"/>
      <x:c r="M114" s="123"/>
      <x:c r="N114" s="123"/>
      <x:c r="O114" s="123"/>
      <x:c r="P114" s="123"/>
      <x:c r="Q114" s="124"/>
      <x:c r="R114" s="125"/>
    </x:row>
    <x:row r="115">
      <x:c r="A115" s="122"/>
      <x:c r="B115" s="123"/>
      <x:c r="C115" s="123"/>
      <x:c r="D115" s="123"/>
      <x:c r="E115" s="124"/>
      <x:c r="F115" s="123"/>
      <x:c r="G115" s="123"/>
      <x:c r="H115" s="123"/>
      <x:c r="I115" s="123"/>
      <x:c r="J115" s="123"/>
      <x:c r="K115" s="123"/>
      <x:c r="L115" s="123"/>
      <x:c r="M115" s="123"/>
      <x:c r="N115" s="123"/>
      <x:c r="O115" s="123"/>
      <x:c r="P115" s="123"/>
      <x:c r="Q115" s="124"/>
      <x:c r="R115" s="125"/>
    </x:row>
    <x:row r="116">
      <x:c r="A116" s="122"/>
      <x:c r="B116" s="123"/>
      <x:c r="C116" s="123"/>
      <x:c r="D116" s="123"/>
      <x:c r="E116" s="124"/>
      <x:c r="F116" s="123"/>
      <x:c r="G116" s="123"/>
      <x:c r="H116" s="123"/>
      <x:c r="I116" s="123"/>
      <x:c r="J116" s="123"/>
      <x:c r="K116" s="123"/>
      <x:c r="L116" s="123"/>
      <x:c r="M116" s="123"/>
      <x:c r="N116" s="123"/>
      <x:c r="O116" s="123"/>
      <x:c r="P116" s="123"/>
      <x:c r="Q116" s="124"/>
      <x:c r="R116" s="125"/>
    </x:row>
    <x:row r="117">
      <x:c r="A117" s="122"/>
      <x:c r="B117" s="123"/>
      <x:c r="C117" s="123"/>
      <x:c r="D117" s="123"/>
      <x:c r="E117" s="124"/>
      <x:c r="F117" s="123"/>
      <x:c r="G117" s="123"/>
      <x:c r="H117" s="123"/>
      <x:c r="I117" s="123"/>
      <x:c r="J117" s="123"/>
      <x:c r="K117" s="123"/>
      <x:c r="L117" s="123"/>
      <x:c r="M117" s="123"/>
      <x:c r="N117" s="123"/>
      <x:c r="O117" s="123"/>
      <x:c r="P117" s="123"/>
      <x:c r="Q117" s="124"/>
      <x:c r="R117" s="125"/>
    </x:row>
    <x:row r="118">
      <x:c r="A118" s="122"/>
      <x:c r="B118" s="123"/>
      <x:c r="C118" s="123"/>
      <x:c r="D118" s="123"/>
      <x:c r="E118" s="124"/>
      <x:c r="F118" s="123"/>
      <x:c r="G118" s="123"/>
      <x:c r="H118" s="123"/>
      <x:c r="I118" s="123"/>
      <x:c r="J118" s="123"/>
      <x:c r="K118" s="123"/>
      <x:c r="L118" s="123"/>
      <x:c r="M118" s="123"/>
      <x:c r="N118" s="123"/>
      <x:c r="O118" s="123"/>
      <x:c r="P118" s="123"/>
      <x:c r="Q118" s="124"/>
      <x:c r="R118" s="125"/>
    </x:row>
    <x:row r="119">
      <x:c r="A119" s="122"/>
      <x:c r="B119" s="123"/>
      <x:c r="C119" s="123"/>
      <x:c r="D119" s="123"/>
      <x:c r="E119" s="124"/>
      <x:c r="F119" s="123"/>
      <x:c r="G119" s="123"/>
      <x:c r="H119" s="123"/>
      <x:c r="I119" s="123"/>
      <x:c r="J119" s="123"/>
      <x:c r="K119" s="123"/>
      <x:c r="L119" s="123"/>
      <x:c r="M119" s="123"/>
      <x:c r="N119" s="123"/>
      <x:c r="O119" s="123"/>
      <x:c r="P119" s="123"/>
      <x:c r="Q119" s="124"/>
      <x:c r="R119" s="125"/>
    </x:row>
    <x:row r="120">
      <x:c r="A120" s="122"/>
      <x:c r="B120" s="123"/>
      <x:c r="C120" s="123"/>
      <x:c r="D120" s="123"/>
      <x:c r="E120" s="124"/>
      <x:c r="F120" s="123"/>
      <x:c r="G120" s="123"/>
      <x:c r="H120" s="123"/>
      <x:c r="I120" s="123"/>
      <x:c r="J120" s="123"/>
      <x:c r="K120" s="123"/>
      <x:c r="L120" s="123"/>
      <x:c r="M120" s="123"/>
      <x:c r="N120" s="123"/>
      <x:c r="O120" s="123"/>
      <x:c r="P120" s="123"/>
      <x:c r="Q120" s="124"/>
      <x:c r="R120" s="125"/>
    </x:row>
    <x:row r="121">
      <x:c r="A121" s="122"/>
      <x:c r="B121" s="123"/>
      <x:c r="C121" s="123"/>
      <x:c r="D121" s="123"/>
      <x:c r="E121" s="124"/>
      <x:c r="F121" s="123"/>
      <x:c r="G121" s="123"/>
      <x:c r="H121" s="123"/>
      <x:c r="I121" s="123"/>
      <x:c r="J121" s="123"/>
      <x:c r="K121" s="123"/>
      <x:c r="L121" s="123"/>
      <x:c r="M121" s="123"/>
      <x:c r="N121" s="123"/>
      <x:c r="O121" s="123"/>
      <x:c r="P121" s="123"/>
      <x:c r="Q121" s="124"/>
      <x:c r="R121" s="125"/>
    </x:row>
    <x:row r="122">
      <x:c r="A122" s="122"/>
      <x:c r="B122" s="123"/>
      <x:c r="C122" s="123"/>
      <x:c r="D122" s="123"/>
      <x:c r="E122" s="124"/>
      <x:c r="F122" s="123"/>
      <x:c r="G122" s="123"/>
      <x:c r="H122" s="123"/>
      <x:c r="I122" s="123"/>
      <x:c r="J122" s="123"/>
      <x:c r="K122" s="123"/>
      <x:c r="L122" s="123"/>
      <x:c r="M122" s="123"/>
      <x:c r="N122" s="123"/>
      <x:c r="O122" s="123"/>
      <x:c r="P122" s="123"/>
      <x:c r="Q122" s="124"/>
      <x:c r="R122" s="125"/>
    </x:row>
    <x:row r="123">
      <x:c r="A123" s="122"/>
      <x:c r="B123" s="123"/>
      <x:c r="C123" s="123"/>
      <x:c r="D123" s="123"/>
      <x:c r="E123" s="124"/>
      <x:c r="F123" s="123"/>
      <x:c r="G123" s="123"/>
      <x:c r="H123" s="123"/>
      <x:c r="I123" s="123"/>
      <x:c r="J123" s="123"/>
      <x:c r="K123" s="123"/>
      <x:c r="L123" s="123"/>
      <x:c r="M123" s="123"/>
      <x:c r="N123" s="123"/>
      <x:c r="O123" s="123"/>
      <x:c r="P123" s="123"/>
      <x:c r="Q123" s="124"/>
      <x:c r="R123" s="125"/>
    </x:row>
    <x:row r="124">
      <x:c r="A124" s="122"/>
      <x:c r="B124" s="123"/>
      <x:c r="C124" s="123"/>
      <x:c r="D124" s="123"/>
      <x:c r="E124" s="124"/>
      <x:c r="F124" s="123"/>
      <x:c r="G124" s="123"/>
      <x:c r="H124" s="123"/>
      <x:c r="I124" s="123"/>
      <x:c r="J124" s="123"/>
      <x:c r="K124" s="123"/>
      <x:c r="L124" s="123"/>
      <x:c r="M124" s="123"/>
      <x:c r="N124" s="123"/>
      <x:c r="O124" s="123"/>
      <x:c r="P124" s="123"/>
      <x:c r="Q124" s="124"/>
      <x:c r="R124" s="125"/>
    </x:row>
    <x:row r="125">
      <x:c r="A125" s="122"/>
      <x:c r="B125" s="123"/>
      <x:c r="C125" s="123"/>
      <x:c r="D125" s="123"/>
      <x:c r="E125" s="124"/>
      <x:c r="F125" s="123"/>
      <x:c r="G125" s="123"/>
      <x:c r="H125" s="123"/>
      <x:c r="I125" s="123"/>
      <x:c r="J125" s="123"/>
      <x:c r="K125" s="123"/>
      <x:c r="L125" s="123"/>
      <x:c r="M125" s="123"/>
      <x:c r="N125" s="123"/>
      <x:c r="O125" s="123"/>
      <x:c r="P125" s="123"/>
      <x:c r="Q125" s="124"/>
      <x:c r="R125" s="125"/>
    </x:row>
    <x:row r="126">
      <x:c r="A126" s="122"/>
      <x:c r="B126" s="123"/>
      <x:c r="C126" s="123"/>
      <x:c r="D126" s="123"/>
      <x:c r="E126" s="124"/>
      <x:c r="F126" s="123"/>
      <x:c r="G126" s="123"/>
      <x:c r="H126" s="123"/>
      <x:c r="I126" s="123"/>
      <x:c r="J126" s="123"/>
      <x:c r="K126" s="123"/>
      <x:c r="L126" s="123"/>
      <x:c r="M126" s="123"/>
      <x:c r="N126" s="123"/>
      <x:c r="O126" s="123"/>
      <x:c r="P126" s="123"/>
      <x:c r="Q126" s="124"/>
      <x:c r="R126" s="125"/>
    </x:row>
    <x:row r="127">
      <x:c r="A127" s="122"/>
      <x:c r="B127" s="123"/>
      <x:c r="C127" s="123"/>
      <x:c r="D127" s="123"/>
      <x:c r="E127" s="124"/>
      <x:c r="F127" s="123"/>
      <x:c r="G127" s="123"/>
      <x:c r="H127" s="123"/>
      <x:c r="I127" s="123"/>
      <x:c r="J127" s="123"/>
      <x:c r="K127" s="123"/>
      <x:c r="L127" s="123"/>
      <x:c r="M127" s="123"/>
      <x:c r="N127" s="123"/>
      <x:c r="O127" s="123"/>
      <x:c r="P127" s="123"/>
      <x:c r="Q127" s="124"/>
      <x:c r="R127" s="125"/>
    </x:row>
    <x:row r="128">
      <x:c r="A128" s="122"/>
      <x:c r="B128" s="123"/>
      <x:c r="C128" s="123"/>
      <x:c r="D128" s="123"/>
      <x:c r="E128" s="124"/>
      <x:c r="F128" s="123"/>
      <x:c r="G128" s="123"/>
      <x:c r="H128" s="123"/>
      <x:c r="I128" s="123"/>
      <x:c r="J128" s="123"/>
      <x:c r="K128" s="123"/>
      <x:c r="L128" s="123"/>
      <x:c r="M128" s="123"/>
      <x:c r="N128" s="123"/>
      <x:c r="O128" s="123"/>
      <x:c r="P128" s="123"/>
      <x:c r="Q128" s="124"/>
      <x:c r="R128" s="125"/>
    </x:row>
    <x:row r="129">
      <x:c r="A129" s="122"/>
      <x:c r="B129" s="123"/>
      <x:c r="C129" s="123"/>
      <x:c r="D129" s="123"/>
      <x:c r="E129" s="124"/>
      <x:c r="F129" s="123"/>
      <x:c r="G129" s="123"/>
      <x:c r="H129" s="123"/>
      <x:c r="I129" s="123"/>
      <x:c r="J129" s="123"/>
      <x:c r="K129" s="123"/>
      <x:c r="L129" s="123"/>
      <x:c r="M129" s="123"/>
      <x:c r="N129" s="123"/>
      <x:c r="O129" s="123"/>
      <x:c r="P129" s="123"/>
      <x:c r="Q129" s="124"/>
      <x:c r="R129" s="125"/>
    </x:row>
    <x:row r="130">
      <x:c r="A130" s="122"/>
      <x:c r="B130" s="123"/>
      <x:c r="C130" s="123"/>
      <x:c r="D130" s="123"/>
      <x:c r="E130" s="124"/>
      <x:c r="F130" s="123"/>
      <x:c r="G130" s="123"/>
      <x:c r="H130" s="123"/>
      <x:c r="I130" s="123"/>
      <x:c r="J130" s="123"/>
      <x:c r="K130" s="123"/>
      <x:c r="L130" s="123"/>
      <x:c r="M130" s="123"/>
      <x:c r="N130" s="123"/>
      <x:c r="O130" s="123"/>
      <x:c r="P130" s="123"/>
      <x:c r="Q130" s="124"/>
      <x:c r="R130" s="125"/>
    </x:row>
    <x:row r="131">
      <x:c r="A131" s="122"/>
      <x:c r="B131" s="123"/>
      <x:c r="C131" s="123"/>
      <x:c r="D131" s="123"/>
      <x:c r="E131" s="124"/>
      <x:c r="F131" s="123"/>
      <x:c r="G131" s="123"/>
      <x:c r="H131" s="123"/>
      <x:c r="I131" s="123"/>
      <x:c r="J131" s="123"/>
      <x:c r="K131" s="123"/>
      <x:c r="L131" s="123"/>
      <x:c r="M131" s="123"/>
      <x:c r="N131" s="123"/>
      <x:c r="O131" s="123"/>
      <x:c r="P131" s="123"/>
      <x:c r="Q131" s="124"/>
      <x:c r="R131" s="125"/>
    </x:row>
    <x:row r="132">
      <x:c r="A132" s="122"/>
      <x:c r="B132" s="123"/>
      <x:c r="C132" s="123"/>
      <x:c r="D132" s="123"/>
      <x:c r="E132" s="124"/>
      <x:c r="F132" s="123"/>
      <x:c r="G132" s="123"/>
      <x:c r="H132" s="123"/>
      <x:c r="I132" s="123"/>
      <x:c r="J132" s="123"/>
      <x:c r="K132" s="123"/>
      <x:c r="L132" s="123"/>
      <x:c r="M132" s="123"/>
      <x:c r="N132" s="123"/>
      <x:c r="O132" s="123"/>
      <x:c r="P132" s="123"/>
      <x:c r="Q132" s="124"/>
      <x:c r="R132" s="125"/>
    </x:row>
    <x:row r="133">
      <x:c r="A133" s="122"/>
      <x:c r="B133" s="123"/>
      <x:c r="C133" s="123"/>
      <x:c r="D133" s="123"/>
      <x:c r="E133" s="124"/>
      <x:c r="F133" s="123"/>
      <x:c r="G133" s="123"/>
      <x:c r="H133" s="123"/>
      <x:c r="I133" s="123"/>
      <x:c r="J133" s="123"/>
      <x:c r="K133" s="123"/>
      <x:c r="L133" s="123"/>
      <x:c r="M133" s="123"/>
      <x:c r="N133" s="123"/>
      <x:c r="O133" s="123"/>
      <x:c r="P133" s="123"/>
      <x:c r="Q133" s="124"/>
      <x:c r="R133" s="125"/>
    </x:row>
    <x:row r="134">
      <x:c r="A134" s="122"/>
      <x:c r="B134" s="123"/>
      <x:c r="C134" s="123"/>
      <x:c r="D134" s="123"/>
      <x:c r="E134" s="124"/>
      <x:c r="F134" s="123"/>
      <x:c r="G134" s="123"/>
      <x:c r="H134" s="123"/>
      <x:c r="I134" s="123"/>
      <x:c r="J134" s="123"/>
      <x:c r="K134" s="123"/>
      <x:c r="L134" s="123"/>
      <x:c r="M134" s="123"/>
      <x:c r="N134" s="123"/>
      <x:c r="O134" s="123"/>
      <x:c r="P134" s="123"/>
      <x:c r="Q134" s="124"/>
      <x:c r="R134" s="125"/>
    </x:row>
    <x:row r="135">
      <x:c r="A135" s="122"/>
      <x:c r="B135" s="123"/>
      <x:c r="C135" s="123"/>
      <x:c r="D135" s="123"/>
      <x:c r="E135" s="124"/>
      <x:c r="F135" s="123"/>
      <x:c r="G135" s="123"/>
      <x:c r="H135" s="123"/>
      <x:c r="I135" s="123"/>
      <x:c r="J135" s="123"/>
      <x:c r="K135" s="123"/>
      <x:c r="L135" s="123"/>
      <x:c r="M135" s="123"/>
      <x:c r="N135" s="123"/>
      <x:c r="O135" s="123"/>
      <x:c r="P135" s="123"/>
      <x:c r="Q135" s="124"/>
      <x:c r="R135" s="125"/>
    </x:row>
    <x:row r="136">
      <x:c r="A136" s="122"/>
      <x:c r="B136" s="123"/>
      <x:c r="C136" s="123"/>
      <x:c r="D136" s="123"/>
      <x:c r="E136" s="124"/>
      <x:c r="F136" s="123"/>
      <x:c r="G136" s="123"/>
      <x:c r="H136" s="123"/>
      <x:c r="I136" s="123"/>
      <x:c r="J136" s="123"/>
      <x:c r="K136" s="123"/>
      <x:c r="L136" s="123"/>
      <x:c r="M136" s="123"/>
      <x:c r="N136" s="123"/>
      <x:c r="O136" s="123"/>
      <x:c r="P136" s="123"/>
      <x:c r="Q136" s="124"/>
      <x:c r="R136" s="125"/>
    </x:row>
    <x:row r="137">
      <x:c r="A137" s="122"/>
      <x:c r="B137" s="123"/>
      <x:c r="C137" s="123"/>
      <x:c r="D137" s="123"/>
      <x:c r="E137" s="124"/>
      <x:c r="F137" s="123"/>
      <x:c r="G137" s="123"/>
      <x:c r="H137" s="123"/>
      <x:c r="I137" s="123"/>
      <x:c r="J137" s="123"/>
      <x:c r="K137" s="123"/>
      <x:c r="L137" s="123"/>
      <x:c r="M137" s="123"/>
      <x:c r="N137" s="123"/>
      <x:c r="O137" s="123"/>
      <x:c r="P137" s="123"/>
      <x:c r="Q137" s="124"/>
      <x:c r="R137" s="125"/>
    </x:row>
    <x:row r="138">
      <x:c r="A138" s="122"/>
      <x:c r="B138" s="123"/>
      <x:c r="C138" s="123"/>
      <x:c r="D138" s="123"/>
      <x:c r="E138" s="124"/>
      <x:c r="F138" s="123"/>
      <x:c r="G138" s="123"/>
      <x:c r="H138" s="123"/>
      <x:c r="I138" s="123"/>
      <x:c r="J138" s="123"/>
      <x:c r="K138" s="123"/>
      <x:c r="L138" s="123"/>
      <x:c r="M138" s="123"/>
      <x:c r="N138" s="123"/>
      <x:c r="O138" s="123"/>
      <x:c r="P138" s="123"/>
      <x:c r="Q138" s="124"/>
      <x:c r="R138" s="125"/>
    </x:row>
    <x:row r="139">
      <x:c r="A139" s="122"/>
      <x:c r="B139" s="123"/>
      <x:c r="C139" s="123"/>
      <x:c r="D139" s="123"/>
      <x:c r="E139" s="124"/>
      <x:c r="F139" s="123"/>
      <x:c r="G139" s="123"/>
      <x:c r="H139" s="123"/>
      <x:c r="I139" s="123"/>
      <x:c r="J139" s="123"/>
      <x:c r="K139" s="123"/>
      <x:c r="L139" s="123"/>
      <x:c r="M139" s="123"/>
      <x:c r="N139" s="123"/>
      <x:c r="O139" s="123"/>
      <x:c r="P139" s="123"/>
      <x:c r="Q139" s="124"/>
      <x:c r="R139" s="125"/>
    </x:row>
    <x:row r="140">
      <x:c r="A140" s="122"/>
      <x:c r="B140" s="123"/>
      <x:c r="C140" s="123"/>
      <x:c r="D140" s="123"/>
      <x:c r="E140" s="124"/>
      <x:c r="F140" s="123"/>
      <x:c r="G140" s="123"/>
      <x:c r="H140" s="123"/>
      <x:c r="I140" s="123"/>
      <x:c r="J140" s="123"/>
      <x:c r="K140" s="123"/>
      <x:c r="L140" s="123"/>
      <x:c r="M140" s="123"/>
      <x:c r="N140" s="123"/>
      <x:c r="O140" s="123"/>
      <x:c r="P140" s="123"/>
      <x:c r="Q140" s="124"/>
      <x:c r="R140" s="125"/>
    </x:row>
    <x:row r="141">
      <x:c r="A141" s="122"/>
      <x:c r="B141" s="123"/>
      <x:c r="C141" s="123"/>
      <x:c r="D141" s="123"/>
      <x:c r="E141" s="124"/>
      <x:c r="F141" s="123"/>
      <x:c r="G141" s="123"/>
      <x:c r="H141" s="123"/>
      <x:c r="I141" s="123"/>
      <x:c r="J141" s="123"/>
      <x:c r="K141" s="123"/>
      <x:c r="L141" s="123"/>
      <x:c r="M141" s="123"/>
      <x:c r="N141" s="123"/>
      <x:c r="O141" s="123"/>
      <x:c r="P141" s="123"/>
      <x:c r="Q141" s="124"/>
      <x:c r="R141" s="125"/>
    </x:row>
    <x:row r="142">
      <x:c r="A142" s="122"/>
      <x:c r="B142" s="123"/>
      <x:c r="C142" s="123"/>
      <x:c r="D142" s="123"/>
      <x:c r="E142" s="124"/>
      <x:c r="F142" s="123"/>
      <x:c r="G142" s="123"/>
      <x:c r="H142" s="123"/>
      <x:c r="I142" s="123"/>
      <x:c r="J142" s="123"/>
      <x:c r="K142" s="123"/>
      <x:c r="L142" s="123"/>
      <x:c r="M142" s="123"/>
      <x:c r="N142" s="123"/>
      <x:c r="O142" s="123"/>
      <x:c r="P142" s="123"/>
      <x:c r="Q142" s="124"/>
      <x:c r="R142" s="125"/>
    </x:row>
    <x:row r="143">
      <x:c r="A143" s="122"/>
      <x:c r="B143" s="123"/>
      <x:c r="C143" s="123"/>
      <x:c r="D143" s="123"/>
      <x:c r="E143" s="124"/>
      <x:c r="F143" s="123"/>
      <x:c r="G143" s="123"/>
      <x:c r="H143" s="123"/>
      <x:c r="I143" s="123"/>
      <x:c r="J143" s="123"/>
      <x:c r="K143" s="123"/>
      <x:c r="L143" s="123"/>
      <x:c r="M143" s="123"/>
      <x:c r="N143" s="123"/>
      <x:c r="O143" s="123"/>
      <x:c r="P143" s="123"/>
      <x:c r="Q143" s="124"/>
      <x:c r="R143" s="125"/>
    </x:row>
    <x:row r="144">
      <x:c r="A144" s="122"/>
      <x:c r="B144" s="123"/>
      <x:c r="C144" s="123"/>
      <x:c r="D144" s="123"/>
      <x:c r="E144" s="124"/>
      <x:c r="F144" s="123"/>
      <x:c r="G144" s="123"/>
      <x:c r="H144" s="123"/>
      <x:c r="I144" s="123"/>
      <x:c r="J144" s="123"/>
      <x:c r="K144" s="123"/>
      <x:c r="L144" s="123"/>
      <x:c r="M144" s="123"/>
      <x:c r="N144" s="123"/>
      <x:c r="O144" s="123"/>
      <x:c r="P144" s="123"/>
      <x:c r="Q144" s="124"/>
      <x:c r="R144" s="125"/>
    </x:row>
    <x:row r="145">
      <x:c r="A145" s="122"/>
      <x:c r="B145" s="123"/>
      <x:c r="C145" s="123"/>
      <x:c r="D145" s="123"/>
      <x:c r="E145" s="124"/>
      <x:c r="F145" s="123"/>
      <x:c r="G145" s="123"/>
      <x:c r="H145" s="123"/>
      <x:c r="I145" s="123"/>
      <x:c r="J145" s="123"/>
      <x:c r="K145" s="123"/>
      <x:c r="L145" s="123"/>
      <x:c r="M145" s="123"/>
      <x:c r="N145" s="123"/>
      <x:c r="O145" s="123"/>
      <x:c r="P145" s="123"/>
      <x:c r="Q145" s="124"/>
      <x:c r="R145" s="125"/>
    </x:row>
    <x:row r="146">
      <x:c r="A146" s="122"/>
      <x:c r="B146" s="123"/>
      <x:c r="C146" s="123"/>
      <x:c r="D146" s="123"/>
      <x:c r="E146" s="124"/>
      <x:c r="F146" s="123"/>
      <x:c r="G146" s="123"/>
      <x:c r="H146" s="123"/>
      <x:c r="I146" s="123"/>
      <x:c r="J146" s="123"/>
      <x:c r="K146" s="123"/>
      <x:c r="L146" s="123"/>
      <x:c r="M146" s="123"/>
      <x:c r="N146" s="123"/>
      <x:c r="O146" s="123"/>
      <x:c r="P146" s="123"/>
      <x:c r="Q146" s="124"/>
      <x:c r="R146" s="125"/>
    </x:row>
    <x:row r="147">
      <x:c r="A147" s="122"/>
      <x:c r="B147" s="123"/>
      <x:c r="C147" s="123"/>
      <x:c r="D147" s="123"/>
      <x:c r="E147" s="124"/>
      <x:c r="F147" s="123"/>
      <x:c r="G147" s="123"/>
      <x:c r="H147" s="123"/>
      <x:c r="I147" s="123"/>
      <x:c r="J147" s="123"/>
      <x:c r="K147" s="123"/>
      <x:c r="L147" s="123"/>
      <x:c r="M147" s="123"/>
      <x:c r="N147" s="123"/>
      <x:c r="O147" s="123"/>
      <x:c r="P147" s="123"/>
      <x:c r="Q147" s="124"/>
      <x:c r="R147" s="125"/>
    </x:row>
    <x:row r="148">
      <x:c r="A148" s="122"/>
      <x:c r="B148" s="123"/>
      <x:c r="C148" s="123"/>
      <x:c r="D148" s="123"/>
      <x:c r="E148" s="124"/>
      <x:c r="F148" s="123"/>
      <x:c r="G148" s="123"/>
      <x:c r="H148" s="123"/>
      <x:c r="I148" s="123"/>
      <x:c r="J148" s="123"/>
      <x:c r="K148" s="123"/>
      <x:c r="L148" s="123"/>
      <x:c r="M148" s="123"/>
      <x:c r="N148" s="123"/>
      <x:c r="O148" s="123"/>
      <x:c r="P148" s="123"/>
      <x:c r="Q148" s="124"/>
      <x:c r="R148" s="125"/>
    </x:row>
    <x:row r="149">
      <x:c r="A149" s="122"/>
      <x:c r="B149" s="123"/>
      <x:c r="C149" s="123"/>
      <x:c r="D149" s="123"/>
      <x:c r="E149" s="124"/>
      <x:c r="F149" s="123"/>
      <x:c r="G149" s="123"/>
      <x:c r="H149" s="123"/>
      <x:c r="I149" s="123"/>
      <x:c r="J149" s="123"/>
      <x:c r="K149" s="123"/>
      <x:c r="L149" s="123"/>
      <x:c r="M149" s="123"/>
      <x:c r="N149" s="123"/>
      <x:c r="O149" s="123"/>
      <x:c r="P149" s="123"/>
      <x:c r="Q149" s="124"/>
      <x:c r="R149" s="125"/>
    </x:row>
    <x:row r="150">
      <x:c r="A150" s="122"/>
      <x:c r="B150" s="123"/>
      <x:c r="C150" s="123"/>
      <x:c r="D150" s="123"/>
      <x:c r="E150" s="124"/>
      <x:c r="F150" s="123"/>
      <x:c r="G150" s="123"/>
      <x:c r="H150" s="123"/>
      <x:c r="I150" s="123"/>
      <x:c r="J150" s="123"/>
      <x:c r="K150" s="123"/>
      <x:c r="L150" s="123"/>
      <x:c r="M150" s="123"/>
      <x:c r="N150" s="123"/>
      <x:c r="O150" s="123"/>
      <x:c r="P150" s="123"/>
      <x:c r="Q150" s="124"/>
      <x:c r="R150" s="125"/>
    </x:row>
    <x:row r="151">
      <x:c r="A151" s="122"/>
      <x:c r="B151" s="123"/>
      <x:c r="C151" s="123"/>
      <x:c r="D151" s="123"/>
      <x:c r="E151" s="124"/>
      <x:c r="F151" s="123"/>
      <x:c r="G151" s="123"/>
      <x:c r="H151" s="123"/>
      <x:c r="I151" s="123"/>
      <x:c r="J151" s="123"/>
      <x:c r="K151" s="123"/>
      <x:c r="L151" s="123"/>
      <x:c r="M151" s="123"/>
      <x:c r="N151" s="123"/>
      <x:c r="O151" s="123"/>
      <x:c r="P151" s="123"/>
      <x:c r="Q151" s="124"/>
      <x:c r="R151" s="125"/>
    </x:row>
    <x:row r="152">
      <x:c r="A152" s="122"/>
      <x:c r="B152" s="123"/>
      <x:c r="C152" s="123"/>
      <x:c r="D152" s="123"/>
      <x:c r="E152" s="124"/>
      <x:c r="F152" s="123"/>
      <x:c r="G152" s="123"/>
      <x:c r="H152" s="123"/>
      <x:c r="I152" s="123"/>
      <x:c r="J152" s="123"/>
      <x:c r="K152" s="123"/>
      <x:c r="L152" s="123"/>
      <x:c r="M152" s="123"/>
      <x:c r="N152" s="123"/>
      <x:c r="O152" s="123"/>
      <x:c r="P152" s="123"/>
      <x:c r="Q152" s="124"/>
      <x:c r="R152" s="125"/>
    </x:row>
    <x:row r="153">
      <x:c r="A153" s="122"/>
      <x:c r="B153" s="123"/>
      <x:c r="C153" s="123"/>
      <x:c r="D153" s="123"/>
      <x:c r="E153" s="124"/>
      <x:c r="F153" s="123"/>
      <x:c r="G153" s="123"/>
      <x:c r="H153" s="123"/>
      <x:c r="I153" s="123"/>
      <x:c r="J153" s="123"/>
      <x:c r="K153" s="123"/>
      <x:c r="L153" s="123"/>
      <x:c r="M153" s="123"/>
      <x:c r="N153" s="123"/>
      <x:c r="O153" s="123"/>
      <x:c r="P153" s="123"/>
      <x:c r="Q153" s="124"/>
      <x:c r="R153" s="125"/>
    </x:row>
    <x:row r="154">
      <x:c r="A154" s="122"/>
      <x:c r="B154" s="123"/>
      <x:c r="C154" s="123"/>
      <x:c r="D154" s="123"/>
      <x:c r="E154" s="124"/>
      <x:c r="F154" s="123"/>
      <x:c r="G154" s="123"/>
      <x:c r="H154" s="123"/>
      <x:c r="I154" s="123"/>
      <x:c r="J154" s="123"/>
      <x:c r="K154" s="123"/>
      <x:c r="L154" s="123"/>
      <x:c r="M154" s="123"/>
      <x:c r="N154" s="123"/>
      <x:c r="O154" s="123"/>
      <x:c r="P154" s="123"/>
      <x:c r="Q154" s="124"/>
      <x:c r="R154" s="125"/>
    </x:row>
    <x:row r="155">
      <x:c r="A155" s="122"/>
      <x:c r="B155" s="123"/>
      <x:c r="C155" s="123"/>
      <x:c r="D155" s="123"/>
      <x:c r="E155" s="124"/>
      <x:c r="F155" s="123"/>
      <x:c r="G155" s="123"/>
      <x:c r="H155" s="123"/>
      <x:c r="I155" s="123"/>
      <x:c r="J155" s="123"/>
      <x:c r="K155" s="123"/>
      <x:c r="L155" s="123"/>
      <x:c r="M155" s="123"/>
      <x:c r="N155" s="123"/>
      <x:c r="O155" s="123"/>
      <x:c r="P155" s="123"/>
      <x:c r="Q155" s="124"/>
      <x:c r="R155" s="125"/>
    </x:row>
    <x:row r="156">
      <x:c r="A156" s="122"/>
      <x:c r="B156" s="123"/>
      <x:c r="C156" s="123"/>
      <x:c r="D156" s="123"/>
      <x:c r="E156" s="124"/>
      <x:c r="F156" s="123"/>
      <x:c r="G156" s="123"/>
      <x:c r="H156" s="123"/>
      <x:c r="I156" s="123"/>
      <x:c r="J156" s="123"/>
      <x:c r="K156" s="123"/>
      <x:c r="L156" s="123"/>
      <x:c r="M156" s="123"/>
      <x:c r="N156" s="123"/>
      <x:c r="O156" s="123"/>
      <x:c r="P156" s="123"/>
      <x:c r="Q156" s="124"/>
      <x:c r="R156" s="125"/>
    </x:row>
    <x:row r="157">
      <x:c r="A157" s="122"/>
      <x:c r="B157" s="123"/>
      <x:c r="C157" s="123"/>
      <x:c r="D157" s="123"/>
      <x:c r="E157" s="124"/>
      <x:c r="F157" s="123"/>
      <x:c r="G157" s="123"/>
      <x:c r="H157" s="123"/>
      <x:c r="I157" s="123"/>
      <x:c r="J157" s="123"/>
      <x:c r="K157" s="123"/>
      <x:c r="L157" s="123"/>
      <x:c r="M157" s="123"/>
      <x:c r="N157" s="123"/>
      <x:c r="O157" s="123"/>
      <x:c r="P157" s="123"/>
      <x:c r="Q157" s="124"/>
      <x:c r="R157" s="125"/>
    </x:row>
    <x:row r="158">
      <x:c r="A158" s="122"/>
      <x:c r="B158" s="123"/>
      <x:c r="C158" s="123"/>
      <x:c r="D158" s="123"/>
      <x:c r="E158" s="124"/>
      <x:c r="F158" s="123"/>
      <x:c r="G158" s="123"/>
      <x:c r="H158" s="123"/>
      <x:c r="I158" s="123"/>
      <x:c r="J158" s="123"/>
      <x:c r="K158" s="123"/>
      <x:c r="L158" s="123"/>
      <x:c r="M158" s="123"/>
      <x:c r="N158" s="123"/>
      <x:c r="O158" s="123"/>
      <x:c r="P158" s="123"/>
      <x:c r="Q158" s="124"/>
      <x:c r="R158" s="125"/>
    </x:row>
    <x:row r="159">
      <x:c r="A159" s="122"/>
      <x:c r="B159" s="123"/>
      <x:c r="C159" s="123"/>
      <x:c r="D159" s="123"/>
      <x:c r="E159" s="124"/>
      <x:c r="F159" s="123"/>
      <x:c r="G159" s="123"/>
      <x:c r="H159" s="123"/>
      <x:c r="I159" s="123"/>
      <x:c r="J159" s="123"/>
      <x:c r="K159" s="123"/>
      <x:c r="L159" s="123"/>
      <x:c r="M159" s="123"/>
      <x:c r="N159" s="123"/>
      <x:c r="O159" s="123"/>
      <x:c r="P159" s="123"/>
      <x:c r="Q159" s="124"/>
      <x:c r="R159" s="125"/>
    </x:row>
    <x:row r="160">
      <x:c r="A160" s="122"/>
      <x:c r="B160" s="123"/>
      <x:c r="C160" s="123"/>
      <x:c r="D160" s="123"/>
      <x:c r="E160" s="124"/>
      <x:c r="F160" s="123"/>
      <x:c r="G160" s="123"/>
      <x:c r="H160" s="123"/>
      <x:c r="I160" s="123"/>
      <x:c r="J160" s="123"/>
      <x:c r="K160" s="123"/>
      <x:c r="L160" s="123"/>
      <x:c r="M160" s="123"/>
      <x:c r="N160" s="123"/>
      <x:c r="O160" s="123"/>
      <x:c r="P160" s="123"/>
      <x:c r="Q160" s="124"/>
      <x:c r="R160" s="125"/>
    </x:row>
    <x:row r="161">
      <x:c r="A161" s="122"/>
      <x:c r="B161" s="123"/>
      <x:c r="C161" s="123"/>
      <x:c r="D161" s="123"/>
      <x:c r="E161" s="124"/>
      <x:c r="F161" s="123"/>
      <x:c r="G161" s="123"/>
      <x:c r="H161" s="123"/>
      <x:c r="I161" s="123"/>
      <x:c r="J161" s="123"/>
      <x:c r="K161" s="123"/>
      <x:c r="L161" s="123"/>
      <x:c r="M161" s="123"/>
      <x:c r="N161" s="123"/>
      <x:c r="O161" s="123"/>
      <x:c r="P161" s="123"/>
      <x:c r="Q161" s="124"/>
      <x:c r="R161" s="125"/>
    </x:row>
    <x:row r="162">
      <x:c r="A162" s="122"/>
      <x:c r="B162" s="123"/>
      <x:c r="C162" s="123"/>
      <x:c r="D162" s="123"/>
      <x:c r="E162" s="124"/>
      <x:c r="F162" s="123"/>
      <x:c r="G162" s="123"/>
      <x:c r="H162" s="123"/>
      <x:c r="I162" s="123"/>
      <x:c r="J162" s="123"/>
      <x:c r="K162" s="123"/>
      <x:c r="L162" s="123"/>
      <x:c r="M162" s="123"/>
      <x:c r="N162" s="123"/>
      <x:c r="O162" s="123"/>
      <x:c r="P162" s="123"/>
      <x:c r="Q162" s="124"/>
      <x:c r="R162" s="125"/>
    </x:row>
    <x:row r="163">
      <x:c r="A163" s="122"/>
      <x:c r="B163" s="123"/>
      <x:c r="C163" s="123"/>
      <x:c r="D163" s="123"/>
      <x:c r="E163" s="124"/>
      <x:c r="F163" s="123"/>
      <x:c r="G163" s="123"/>
      <x:c r="H163" s="123"/>
      <x:c r="I163" s="123"/>
      <x:c r="J163" s="123"/>
      <x:c r="K163" s="123"/>
      <x:c r="L163" s="123"/>
      <x:c r="M163" s="123"/>
      <x:c r="N163" s="123"/>
      <x:c r="O163" s="123"/>
      <x:c r="P163" s="123"/>
      <x:c r="Q163" s="124"/>
      <x:c r="R163" s="125"/>
    </x:row>
    <x:row r="164">
      <x:c r="A164" s="122"/>
      <x:c r="B164" s="123"/>
      <x:c r="C164" s="123"/>
      <x:c r="D164" s="123"/>
      <x:c r="E164" s="124"/>
      <x:c r="F164" s="123"/>
      <x:c r="G164" s="123"/>
      <x:c r="H164" s="123"/>
      <x:c r="I164" s="123"/>
      <x:c r="J164" s="123"/>
      <x:c r="K164" s="123"/>
      <x:c r="L164" s="123"/>
      <x:c r="M164" s="123"/>
      <x:c r="N164" s="123"/>
      <x:c r="O164" s="123"/>
      <x:c r="P164" s="123"/>
      <x:c r="Q164" s="124"/>
      <x:c r="R164" s="125"/>
    </x:row>
    <x:row r="165">
      <x:c r="A165" s="122"/>
      <x:c r="B165" s="123"/>
      <x:c r="C165" s="123"/>
      <x:c r="D165" s="123"/>
      <x:c r="E165" s="124"/>
      <x:c r="F165" s="123"/>
      <x:c r="G165" s="123"/>
      <x:c r="H165" s="123"/>
      <x:c r="I165" s="123"/>
      <x:c r="J165" s="123"/>
      <x:c r="K165" s="123"/>
      <x:c r="L165" s="123"/>
      <x:c r="M165" s="123"/>
      <x:c r="N165" s="123"/>
      <x:c r="O165" s="123"/>
      <x:c r="P165" s="123"/>
      <x:c r="Q165" s="124"/>
      <x:c r="R165" s="125"/>
    </x:row>
    <x:row r="166">
      <x:c r="A166" s="122"/>
      <x:c r="B166" s="123"/>
      <x:c r="C166" s="123"/>
      <x:c r="D166" s="123"/>
      <x:c r="E166" s="124"/>
      <x:c r="F166" s="123"/>
      <x:c r="G166" s="123"/>
      <x:c r="H166" s="123"/>
      <x:c r="I166" s="123"/>
      <x:c r="J166" s="123"/>
      <x:c r="K166" s="123"/>
      <x:c r="L166" s="123"/>
      <x:c r="M166" s="123"/>
      <x:c r="N166" s="123"/>
      <x:c r="O166" s="123"/>
      <x:c r="P166" s="123"/>
      <x:c r="Q166" s="124"/>
      <x:c r="R166" s="125"/>
    </x:row>
    <x:row r="167">
      <x:c r="A167" s="122"/>
      <x:c r="B167" s="123"/>
      <x:c r="C167" s="123"/>
      <x:c r="D167" s="123"/>
      <x:c r="E167" s="124"/>
      <x:c r="F167" s="123"/>
      <x:c r="G167" s="123"/>
      <x:c r="H167" s="123"/>
      <x:c r="I167" s="123"/>
      <x:c r="J167" s="123"/>
      <x:c r="K167" s="123"/>
      <x:c r="L167" s="123"/>
      <x:c r="M167" s="123"/>
      <x:c r="N167" s="123"/>
      <x:c r="O167" s="123"/>
      <x:c r="P167" s="123"/>
      <x:c r="Q167" s="124"/>
      <x:c r="R167" s="125"/>
    </x:row>
    <x:row r="168">
      <x:c r="A168" s="122"/>
      <x:c r="B168" s="123"/>
      <x:c r="C168" s="123"/>
      <x:c r="D168" s="123"/>
      <x:c r="E168" s="124"/>
      <x:c r="F168" s="123"/>
      <x:c r="G168" s="123"/>
      <x:c r="H168" s="123"/>
      <x:c r="I168" s="123"/>
      <x:c r="J168" s="123"/>
      <x:c r="K168" s="123"/>
      <x:c r="L168" s="123"/>
      <x:c r="M168" s="123"/>
      <x:c r="N168" s="123"/>
      <x:c r="O168" s="123"/>
      <x:c r="P168" s="123"/>
      <x:c r="Q168" s="124"/>
      <x:c r="R168" s="125"/>
    </x:row>
    <x:row r="169">
      <x:c r="A169" s="122"/>
      <x:c r="B169" s="123"/>
      <x:c r="C169" s="123"/>
      <x:c r="D169" s="123"/>
      <x:c r="E169" s="124"/>
      <x:c r="F169" s="123"/>
      <x:c r="G169" s="123"/>
      <x:c r="H169" s="123"/>
      <x:c r="I169" s="123"/>
      <x:c r="J169" s="123"/>
      <x:c r="K169" s="123"/>
      <x:c r="L169" s="123"/>
      <x:c r="M169" s="123"/>
      <x:c r="N169" s="123"/>
      <x:c r="O169" s="123"/>
      <x:c r="P169" s="123"/>
      <x:c r="Q169" s="124"/>
      <x:c r="R169" s="125"/>
    </x:row>
    <x:row r="170">
      <x:c r="A170" s="122"/>
      <x:c r="B170" s="123"/>
      <x:c r="C170" s="123"/>
      <x:c r="D170" s="123"/>
      <x:c r="E170" s="124"/>
      <x:c r="F170" s="123"/>
      <x:c r="G170" s="123"/>
      <x:c r="H170" s="123"/>
      <x:c r="I170" s="123"/>
      <x:c r="J170" s="123"/>
      <x:c r="K170" s="123"/>
      <x:c r="L170" s="123"/>
      <x:c r="M170" s="123"/>
      <x:c r="N170" s="123"/>
      <x:c r="O170" s="123"/>
      <x:c r="P170" s="123"/>
      <x:c r="Q170" s="124"/>
      <x:c r="R170" s="125"/>
    </x:row>
    <x:row r="171">
      <x:c r="A171" s="122"/>
      <x:c r="B171" s="123"/>
      <x:c r="C171" s="123"/>
      <x:c r="D171" s="123"/>
      <x:c r="E171" s="124"/>
      <x:c r="F171" s="123"/>
      <x:c r="G171" s="123"/>
      <x:c r="H171" s="123"/>
      <x:c r="I171" s="123"/>
      <x:c r="J171" s="123"/>
      <x:c r="K171" s="123"/>
      <x:c r="L171" s="123"/>
      <x:c r="M171" s="123"/>
      <x:c r="N171" s="123"/>
      <x:c r="O171" s="123"/>
      <x:c r="P171" s="123"/>
      <x:c r="Q171" s="124"/>
      <x:c r="R171" s="125"/>
    </x:row>
    <x:row r="172">
      <x:c r="A172" s="122"/>
      <x:c r="B172" s="123"/>
      <x:c r="C172" s="123"/>
      <x:c r="D172" s="123"/>
      <x:c r="E172" s="124"/>
      <x:c r="F172" s="123"/>
      <x:c r="G172" s="123"/>
      <x:c r="H172" s="123"/>
      <x:c r="I172" s="123"/>
      <x:c r="J172" s="123"/>
      <x:c r="K172" s="123"/>
      <x:c r="L172" s="123"/>
      <x:c r="M172" s="123"/>
      <x:c r="N172" s="123"/>
      <x:c r="O172" s="123"/>
      <x:c r="P172" s="123"/>
      <x:c r="Q172" s="124"/>
      <x:c r="R172" s="125"/>
    </x:row>
    <x:row r="173">
      <x:c r="A173" s="122"/>
      <x:c r="B173" s="123"/>
      <x:c r="C173" s="123"/>
      <x:c r="D173" s="123"/>
      <x:c r="E173" s="124"/>
      <x:c r="F173" s="123"/>
      <x:c r="G173" s="123"/>
      <x:c r="H173" s="123"/>
      <x:c r="I173" s="123"/>
      <x:c r="J173" s="123"/>
      <x:c r="K173" s="123"/>
      <x:c r="L173" s="123"/>
      <x:c r="M173" s="123"/>
      <x:c r="N173" s="123"/>
      <x:c r="O173" s="123"/>
      <x:c r="P173" s="123"/>
      <x:c r="Q173" s="124"/>
      <x:c r="R173" s="125"/>
    </x:row>
    <x:row r="174">
      <x:c r="A174" s="122"/>
      <x:c r="B174" s="123"/>
      <x:c r="C174" s="123"/>
      <x:c r="D174" s="123"/>
      <x:c r="E174" s="124"/>
      <x:c r="F174" s="123"/>
      <x:c r="G174" s="123"/>
      <x:c r="H174" s="123"/>
      <x:c r="I174" s="123"/>
      <x:c r="J174" s="123"/>
      <x:c r="K174" s="123"/>
      <x:c r="L174" s="123"/>
      <x:c r="M174" s="123"/>
      <x:c r="N174" s="123"/>
      <x:c r="O174" s="123"/>
      <x:c r="P174" s="123"/>
      <x:c r="Q174" s="124"/>
      <x:c r="R174" s="125"/>
    </x:row>
    <x:row r="175">
      <x:c r="A175" s="122"/>
      <x:c r="B175" s="123"/>
      <x:c r="C175" s="123"/>
      <x:c r="D175" s="123"/>
      <x:c r="E175" s="124"/>
      <x:c r="F175" s="123"/>
      <x:c r="G175" s="123"/>
      <x:c r="H175" s="123"/>
      <x:c r="I175" s="123"/>
      <x:c r="J175" s="123"/>
      <x:c r="K175" s="123"/>
      <x:c r="L175" s="123"/>
      <x:c r="M175" s="123"/>
      <x:c r="N175" s="123"/>
      <x:c r="O175" s="123"/>
      <x:c r="P175" s="123"/>
      <x:c r="Q175" s="124"/>
      <x:c r="R175" s="125"/>
    </x:row>
    <x:row r="176">
      <x:c r="A176" s="122"/>
      <x:c r="B176" s="123"/>
      <x:c r="C176" s="123"/>
      <x:c r="D176" s="123"/>
      <x:c r="E176" s="124"/>
      <x:c r="F176" s="123"/>
      <x:c r="G176" s="123"/>
      <x:c r="H176" s="123"/>
      <x:c r="I176" s="123"/>
      <x:c r="J176" s="123"/>
      <x:c r="K176" s="123"/>
      <x:c r="L176" s="123"/>
      <x:c r="M176" s="123"/>
      <x:c r="N176" s="123"/>
      <x:c r="O176" s="123"/>
      <x:c r="P176" s="123"/>
      <x:c r="Q176" s="124"/>
      <x:c r="R176" s="125"/>
    </x:row>
    <x:row r="177">
      <x:c r="A177" s="122"/>
      <x:c r="B177" s="123"/>
      <x:c r="C177" s="123"/>
      <x:c r="D177" s="123"/>
      <x:c r="E177" s="124"/>
      <x:c r="F177" s="123"/>
      <x:c r="G177" s="123"/>
      <x:c r="H177" s="123"/>
      <x:c r="I177" s="123"/>
      <x:c r="J177" s="123"/>
      <x:c r="K177" s="123"/>
      <x:c r="L177" s="123"/>
      <x:c r="M177" s="123"/>
      <x:c r="N177" s="123"/>
      <x:c r="O177" s="123"/>
      <x:c r="P177" s="123"/>
      <x:c r="Q177" s="124"/>
      <x:c r="R177" s="125"/>
    </x:row>
    <x:row r="178">
      <x:c r="A178" s="122"/>
      <x:c r="B178" s="123"/>
      <x:c r="C178" s="123"/>
      <x:c r="D178" s="123"/>
      <x:c r="E178" s="124"/>
      <x:c r="F178" s="123"/>
      <x:c r="G178" s="123"/>
      <x:c r="H178" s="123"/>
      <x:c r="I178" s="123"/>
      <x:c r="J178" s="123"/>
      <x:c r="K178" s="123"/>
      <x:c r="L178" s="123"/>
      <x:c r="M178" s="123"/>
      <x:c r="N178" s="123"/>
      <x:c r="O178" s="123"/>
      <x:c r="P178" s="123"/>
      <x:c r="Q178" s="124"/>
      <x:c r="R178" s="125"/>
    </x:row>
    <x:row r="179">
      <x:c r="A179" s="122"/>
      <x:c r="B179" s="123"/>
      <x:c r="C179" s="123"/>
      <x:c r="D179" s="123"/>
      <x:c r="E179" s="124"/>
      <x:c r="F179" s="123"/>
      <x:c r="G179" s="123"/>
      <x:c r="H179" s="123"/>
      <x:c r="I179" s="123"/>
      <x:c r="J179" s="123"/>
      <x:c r="K179" s="123"/>
      <x:c r="L179" s="123"/>
      <x:c r="M179" s="123"/>
      <x:c r="N179" s="123"/>
      <x:c r="O179" s="123"/>
      <x:c r="P179" s="123"/>
      <x:c r="Q179" s="124"/>
      <x:c r="R179" s="125"/>
    </x:row>
    <x:row r="180">
      <x:c r="A180" s="122"/>
      <x:c r="B180" s="123"/>
      <x:c r="C180" s="123"/>
      <x:c r="D180" s="123"/>
      <x:c r="E180" s="124"/>
      <x:c r="F180" s="123"/>
      <x:c r="G180" s="123"/>
      <x:c r="H180" s="123"/>
      <x:c r="I180" s="123"/>
      <x:c r="J180" s="123"/>
      <x:c r="K180" s="123"/>
      <x:c r="L180" s="123"/>
      <x:c r="M180" s="123"/>
      <x:c r="N180" s="123"/>
      <x:c r="O180" s="123"/>
      <x:c r="P180" s="123"/>
      <x:c r="Q180" s="124"/>
      <x:c r="R180" s="125"/>
    </x:row>
    <x:row r="181">
      <x:c r="A181" s="122"/>
      <x:c r="B181" s="123"/>
      <x:c r="C181" s="123"/>
      <x:c r="D181" s="123"/>
      <x:c r="E181" s="124"/>
      <x:c r="F181" s="123"/>
      <x:c r="G181" s="123"/>
      <x:c r="H181" s="123"/>
      <x:c r="I181" s="123"/>
      <x:c r="J181" s="123"/>
      <x:c r="K181" s="123"/>
      <x:c r="L181" s="123"/>
      <x:c r="M181" s="123"/>
      <x:c r="N181" s="123"/>
      <x:c r="O181" s="123"/>
      <x:c r="P181" s="123"/>
      <x:c r="Q181" s="124"/>
      <x:c r="R181" s="125"/>
    </x:row>
    <x:row r="182">
      <x:c r="A182" s="122"/>
      <x:c r="B182" s="123"/>
      <x:c r="C182" s="123"/>
      <x:c r="D182" s="123"/>
      <x:c r="E182" s="124"/>
      <x:c r="F182" s="123"/>
      <x:c r="G182" s="123"/>
      <x:c r="H182" s="123"/>
      <x:c r="I182" s="123"/>
      <x:c r="J182" s="123"/>
      <x:c r="K182" s="123"/>
      <x:c r="L182" s="123"/>
      <x:c r="M182" s="123"/>
      <x:c r="N182" s="123"/>
      <x:c r="O182" s="123"/>
      <x:c r="P182" s="123"/>
      <x:c r="Q182" s="124"/>
      <x:c r="R182" s="125"/>
    </x:row>
    <x:row r="183">
      <x:c r="A183" s="122"/>
      <x:c r="B183" s="123"/>
      <x:c r="C183" s="123"/>
      <x:c r="D183" s="123"/>
      <x:c r="E183" s="124"/>
      <x:c r="F183" s="123"/>
      <x:c r="G183" s="123"/>
      <x:c r="H183" s="123"/>
      <x:c r="I183" s="123"/>
      <x:c r="J183" s="123"/>
      <x:c r="K183" s="123"/>
      <x:c r="L183" s="123"/>
      <x:c r="M183" s="123"/>
      <x:c r="N183" s="123"/>
      <x:c r="O183" s="123"/>
      <x:c r="P183" s="123"/>
      <x:c r="Q183" s="124"/>
      <x:c r="R183" s="125"/>
    </x:row>
    <x:row r="184">
      <x:c r="A184" s="122"/>
      <x:c r="B184" s="123"/>
      <x:c r="C184" s="123"/>
      <x:c r="D184" s="123"/>
      <x:c r="E184" s="124"/>
      <x:c r="F184" s="123"/>
      <x:c r="G184" s="123"/>
      <x:c r="H184" s="123"/>
      <x:c r="I184" s="123"/>
      <x:c r="J184" s="123"/>
      <x:c r="K184" s="123"/>
      <x:c r="L184" s="123"/>
      <x:c r="M184" s="123"/>
      <x:c r="N184" s="123"/>
      <x:c r="O184" s="123"/>
      <x:c r="P184" s="123"/>
      <x:c r="Q184" s="124"/>
      <x:c r="R184" s="125"/>
    </x:row>
    <x:row r="185">
      <x:c r="A185" s="122"/>
      <x:c r="B185" s="123"/>
      <x:c r="C185" s="123"/>
      <x:c r="D185" s="123"/>
      <x:c r="E185" s="124"/>
      <x:c r="F185" s="123"/>
      <x:c r="G185" s="123"/>
      <x:c r="H185" s="123"/>
      <x:c r="I185" s="123"/>
      <x:c r="J185" s="123"/>
      <x:c r="K185" s="123"/>
      <x:c r="L185" s="123"/>
      <x:c r="M185" s="123"/>
      <x:c r="N185" s="123"/>
      <x:c r="O185" s="123"/>
      <x:c r="P185" s="123"/>
      <x:c r="Q185" s="124"/>
      <x:c r="R185" s="125"/>
    </x:row>
    <x:row r="186">
      <x:c r="A186" s="122"/>
      <x:c r="B186" s="123"/>
      <x:c r="C186" s="123"/>
      <x:c r="D186" s="123"/>
      <x:c r="E186" s="124"/>
      <x:c r="F186" s="123"/>
      <x:c r="G186" s="123"/>
      <x:c r="H186" s="123"/>
      <x:c r="I186" s="123"/>
      <x:c r="J186" s="123"/>
      <x:c r="K186" s="123"/>
      <x:c r="L186" s="123"/>
      <x:c r="M186" s="123"/>
      <x:c r="N186" s="123"/>
      <x:c r="O186" s="123"/>
      <x:c r="P186" s="123"/>
      <x:c r="Q186" s="124"/>
      <x:c r="R186" s="125"/>
    </x:row>
    <x:row r="187">
      <x:c r="A187" s="122"/>
      <x:c r="B187" s="123"/>
      <x:c r="C187" s="123"/>
      <x:c r="D187" s="123"/>
      <x:c r="E187" s="124"/>
      <x:c r="F187" s="123"/>
      <x:c r="G187" s="123"/>
      <x:c r="H187" s="123"/>
      <x:c r="I187" s="123"/>
      <x:c r="J187" s="123"/>
      <x:c r="K187" s="123"/>
      <x:c r="L187" s="123"/>
      <x:c r="M187" s="123"/>
      <x:c r="N187" s="123"/>
      <x:c r="O187" s="123"/>
      <x:c r="P187" s="123"/>
      <x:c r="Q187" s="124"/>
      <x:c r="R187" s="125"/>
    </x:row>
    <x:row r="188">
      <x:c r="A188" s="122"/>
      <x:c r="B188" s="123"/>
      <x:c r="C188" s="123"/>
      <x:c r="D188" s="123"/>
      <x:c r="E188" s="124"/>
      <x:c r="F188" s="123"/>
      <x:c r="G188" s="123"/>
      <x:c r="H188" s="123"/>
      <x:c r="I188" s="123"/>
      <x:c r="J188" s="123"/>
      <x:c r="K188" s="123"/>
      <x:c r="L188" s="123"/>
      <x:c r="M188" s="123"/>
      <x:c r="N188" s="123"/>
      <x:c r="O188" s="123"/>
      <x:c r="P188" s="123"/>
      <x:c r="Q188" s="124"/>
      <x:c r="R188" s="125"/>
    </x:row>
    <x:row r="189">
      <x:c r="A189" s="122"/>
      <x:c r="B189" s="123"/>
      <x:c r="C189" s="123"/>
      <x:c r="D189" s="123"/>
      <x:c r="E189" s="124"/>
      <x:c r="F189" s="123"/>
      <x:c r="G189" s="123"/>
      <x:c r="H189" s="123"/>
      <x:c r="I189" s="123"/>
      <x:c r="J189" s="123"/>
      <x:c r="K189" s="123"/>
      <x:c r="L189" s="123"/>
      <x:c r="M189" s="123"/>
      <x:c r="N189" s="123"/>
      <x:c r="O189" s="123"/>
      <x:c r="P189" s="123"/>
      <x:c r="Q189" s="124"/>
      <x:c r="R189" s="125"/>
    </x:row>
    <x:row r="190">
      <x:c r="A190" s="122"/>
      <x:c r="B190" s="123"/>
      <x:c r="C190" s="123"/>
      <x:c r="D190" s="123"/>
      <x:c r="E190" s="124"/>
      <x:c r="F190" s="123"/>
      <x:c r="G190" s="123"/>
      <x:c r="H190" s="123"/>
      <x:c r="I190" s="123"/>
      <x:c r="J190" s="123"/>
      <x:c r="K190" s="123"/>
      <x:c r="L190" s="123"/>
      <x:c r="M190" s="123"/>
      <x:c r="N190" s="123"/>
      <x:c r="O190" s="123"/>
      <x:c r="P190" s="123"/>
      <x:c r="Q190" s="124"/>
      <x:c r="R190" s="125"/>
    </x:row>
    <x:row r="191">
      <x:c r="A191" s="122"/>
      <x:c r="B191" s="123"/>
      <x:c r="C191" s="123"/>
      <x:c r="D191" s="123"/>
      <x:c r="E191" s="124"/>
      <x:c r="F191" s="123"/>
      <x:c r="G191" s="123"/>
      <x:c r="H191" s="123"/>
      <x:c r="I191" s="123"/>
      <x:c r="J191" s="123"/>
      <x:c r="K191" s="123"/>
      <x:c r="L191" s="123"/>
      <x:c r="M191" s="123"/>
      <x:c r="N191" s="123"/>
      <x:c r="O191" s="123"/>
      <x:c r="P191" s="123"/>
      <x:c r="Q191" s="124"/>
      <x:c r="R191" s="125"/>
    </x:row>
    <x:row r="192">
      <x:c r="A192" s="122"/>
      <x:c r="B192" s="123"/>
      <x:c r="C192" s="123"/>
      <x:c r="D192" s="123"/>
      <x:c r="E192" s="124"/>
      <x:c r="F192" s="123"/>
      <x:c r="G192" s="123"/>
      <x:c r="H192" s="123"/>
      <x:c r="I192" s="123"/>
      <x:c r="J192" s="123"/>
      <x:c r="K192" s="123"/>
      <x:c r="L192" s="123"/>
      <x:c r="M192" s="123"/>
      <x:c r="N192" s="123"/>
      <x:c r="O192" s="123"/>
      <x:c r="P192" s="123"/>
      <x:c r="Q192" s="124"/>
      <x:c r="R192" s="125"/>
    </x:row>
    <x:row r="193">
      <x:c r="A193" s="122"/>
      <x:c r="B193" s="123"/>
      <x:c r="C193" s="123"/>
      <x:c r="D193" s="123"/>
      <x:c r="E193" s="124"/>
      <x:c r="F193" s="123"/>
      <x:c r="G193" s="123"/>
      <x:c r="H193" s="123"/>
      <x:c r="I193" s="123"/>
      <x:c r="J193" s="123"/>
      <x:c r="K193" s="123"/>
      <x:c r="L193" s="123"/>
      <x:c r="M193" s="123"/>
      <x:c r="N193" s="123"/>
      <x:c r="O193" s="123"/>
      <x:c r="P193" s="123"/>
      <x:c r="Q193" s="124"/>
      <x:c r="R193" s="125"/>
    </x:row>
    <x:row r="194">
      <x:c r="A194" s="122"/>
      <x:c r="B194" s="123"/>
      <x:c r="C194" s="123"/>
      <x:c r="D194" s="123"/>
      <x:c r="E194" s="124"/>
      <x:c r="F194" s="123"/>
      <x:c r="G194" s="123"/>
      <x:c r="H194" s="123"/>
      <x:c r="I194" s="123"/>
      <x:c r="J194" s="123"/>
      <x:c r="K194" s="123"/>
      <x:c r="L194" s="123"/>
      <x:c r="M194" s="123"/>
      <x:c r="N194" s="123"/>
      <x:c r="O194" s="123"/>
      <x:c r="P194" s="123"/>
      <x:c r="Q194" s="124"/>
      <x:c r="R194" s="125"/>
    </x:row>
    <x:row r="195">
      <x:c r="A195" s="122"/>
      <x:c r="B195" s="123"/>
      <x:c r="C195" s="123"/>
      <x:c r="D195" s="123"/>
      <x:c r="E195" s="124"/>
      <x:c r="F195" s="123"/>
      <x:c r="G195" s="123"/>
      <x:c r="H195" s="123"/>
      <x:c r="I195" s="123"/>
      <x:c r="J195" s="123"/>
      <x:c r="K195" s="123"/>
      <x:c r="L195" s="123"/>
      <x:c r="M195" s="123"/>
      <x:c r="N195" s="123"/>
      <x:c r="O195" s="123"/>
      <x:c r="P195" s="123"/>
      <x:c r="Q195" s="124"/>
      <x:c r="R195" s="125"/>
    </x:row>
    <x:row r="196">
      <x:c r="A196" s="122"/>
      <x:c r="B196" s="123"/>
      <x:c r="C196" s="123"/>
      <x:c r="D196" s="123"/>
      <x:c r="E196" s="124"/>
      <x:c r="F196" s="123"/>
      <x:c r="G196" s="123"/>
      <x:c r="H196" s="123"/>
      <x:c r="I196" s="123"/>
      <x:c r="J196" s="123"/>
      <x:c r="K196" s="123"/>
      <x:c r="L196" s="123"/>
      <x:c r="M196" s="123"/>
      <x:c r="N196" s="123"/>
      <x:c r="O196" s="123"/>
      <x:c r="P196" s="123"/>
      <x:c r="Q196" s="124"/>
      <x:c r="R196" s="125"/>
    </x:row>
    <x:row r="197">
      <x:c r="A197" s="122"/>
      <x:c r="B197" s="123"/>
      <x:c r="C197" s="123"/>
      <x:c r="D197" s="123"/>
      <x:c r="E197" s="124"/>
      <x:c r="F197" s="123"/>
      <x:c r="G197" s="123"/>
      <x:c r="H197" s="123"/>
      <x:c r="I197" s="123"/>
      <x:c r="J197" s="123"/>
      <x:c r="K197" s="123"/>
      <x:c r="L197" s="123"/>
      <x:c r="M197" s="123"/>
      <x:c r="N197" s="123"/>
      <x:c r="O197" s="123"/>
      <x:c r="P197" s="123"/>
      <x:c r="Q197" s="124"/>
      <x:c r="R197" s="125"/>
    </x:row>
    <x:row r="198">
      <x:c r="A198" s="122"/>
      <x:c r="B198" s="123"/>
      <x:c r="C198" s="123"/>
      <x:c r="D198" s="123"/>
      <x:c r="E198" s="124"/>
      <x:c r="F198" s="123"/>
      <x:c r="G198" s="123"/>
      <x:c r="H198" s="123"/>
      <x:c r="I198" s="123"/>
      <x:c r="J198" s="123"/>
      <x:c r="K198" s="123"/>
      <x:c r="L198" s="123"/>
      <x:c r="M198" s="123"/>
      <x:c r="N198" s="123"/>
      <x:c r="O198" s="123"/>
      <x:c r="P198" s="123"/>
      <x:c r="Q198" s="124"/>
      <x:c r="R198" s="125"/>
    </x:row>
    <x:row r="199">
      <x:c r="A199" s="122"/>
      <x:c r="B199" s="123"/>
      <x:c r="C199" s="123"/>
      <x:c r="D199" s="123"/>
      <x:c r="E199" s="124"/>
      <x:c r="F199" s="123"/>
      <x:c r="G199" s="123"/>
      <x:c r="H199" s="123"/>
      <x:c r="I199" s="123"/>
      <x:c r="J199" s="123"/>
      <x:c r="K199" s="123"/>
      <x:c r="L199" s="123"/>
      <x:c r="M199" s="123"/>
      <x:c r="N199" s="123"/>
      <x:c r="O199" s="123"/>
      <x:c r="P199" s="123"/>
      <x:c r="Q199" s="124"/>
      <x:c r="R199" s="125"/>
    </x:row>
    <x:row r="200">
      <x:c r="A200" s="122"/>
      <x:c r="B200" s="123"/>
      <x:c r="C200" s="123"/>
      <x:c r="D200" s="123"/>
      <x:c r="E200" s="124"/>
      <x:c r="F200" s="123"/>
      <x:c r="G200" s="123"/>
      <x:c r="H200" s="123"/>
      <x:c r="I200" s="123"/>
      <x:c r="J200" s="123"/>
      <x:c r="K200" s="123"/>
      <x:c r="L200" s="123"/>
      <x:c r="M200" s="123"/>
      <x:c r="N200" s="123"/>
      <x:c r="O200" s="123"/>
      <x:c r="P200" s="123"/>
      <x:c r="Q200" s="124"/>
      <x:c r="R200" s="125"/>
    </x:row>
    <x:row r="201">
      <x:c r="A201" s="122"/>
      <x:c r="B201" s="123"/>
      <x:c r="C201" s="123"/>
      <x:c r="D201" s="123"/>
      <x:c r="E201" s="124"/>
      <x:c r="F201" s="123"/>
      <x:c r="G201" s="123"/>
      <x:c r="H201" s="123"/>
      <x:c r="I201" s="123"/>
      <x:c r="J201" s="123"/>
      <x:c r="K201" s="123"/>
      <x:c r="L201" s="123"/>
      <x:c r="M201" s="123"/>
      <x:c r="N201" s="123"/>
      <x:c r="O201" s="123"/>
      <x:c r="P201" s="123"/>
      <x:c r="Q201" s="124"/>
      <x:c r="R201" s="125"/>
    </x:row>
    <x:row r="202">
      <x:c r="A202" s="122"/>
      <x:c r="B202" s="123"/>
      <x:c r="C202" s="123"/>
      <x:c r="D202" s="123"/>
      <x:c r="E202" s="124"/>
      <x:c r="F202" s="123"/>
      <x:c r="G202" s="123"/>
      <x:c r="H202" s="123"/>
      <x:c r="I202" s="123"/>
      <x:c r="J202" s="123"/>
      <x:c r="K202" s="123"/>
      <x:c r="L202" s="123"/>
      <x:c r="M202" s="123"/>
      <x:c r="N202" s="123"/>
      <x:c r="O202" s="123"/>
      <x:c r="P202" s="123"/>
      <x:c r="Q202" s="124"/>
      <x:c r="R202" s="125"/>
    </x:row>
    <x:row r="203">
      <x:c r="A203" s="122"/>
      <x:c r="B203" s="123"/>
      <x:c r="C203" s="123"/>
      <x:c r="D203" s="123"/>
      <x:c r="E203" s="124"/>
      <x:c r="F203" s="123"/>
      <x:c r="G203" s="123"/>
      <x:c r="H203" s="123"/>
      <x:c r="I203" s="123"/>
      <x:c r="J203" s="123"/>
      <x:c r="K203" s="123"/>
      <x:c r="L203" s="123"/>
      <x:c r="M203" s="123"/>
      <x:c r="N203" s="123"/>
      <x:c r="O203" s="123"/>
      <x:c r="P203" s="123"/>
      <x:c r="Q203" s="124"/>
      <x:c r="R203" s="125"/>
    </x:row>
    <x:row r="204">
      <x:c r="A204" s="122"/>
      <x:c r="B204" s="123"/>
      <x:c r="C204" s="123"/>
      <x:c r="D204" s="123"/>
      <x:c r="E204" s="124"/>
      <x:c r="F204" s="123"/>
      <x:c r="G204" s="123"/>
      <x:c r="H204" s="123"/>
      <x:c r="I204" s="123"/>
      <x:c r="J204" s="123"/>
      <x:c r="K204" s="123"/>
      <x:c r="L204" s="123"/>
      <x:c r="M204" s="123"/>
      <x:c r="N204" s="123"/>
      <x:c r="O204" s="123"/>
      <x:c r="P204" s="123"/>
      <x:c r="Q204" s="124"/>
      <x:c r="R204" s="125"/>
    </x:row>
    <x:row r="205">
      <x:c r="A205" s="127"/>
      <x:c r="B205" s="128"/>
      <x:c r="C205" s="128"/>
      <x:c r="D205" s="128"/>
      <x:c r="E205" s="129"/>
      <x:c r="F205" s="128"/>
      <x:c r="G205" s="128"/>
      <x:c r="H205" s="128"/>
      <x:c r="I205" s="128"/>
      <x:c r="J205" s="128"/>
      <x:c r="K205" s="128"/>
      <x:c r="L205" s="128"/>
      <x:c r="M205" s="128"/>
      <x:c r="N205" s="128"/>
      <x:c r="O205" s="128"/>
      <x:c r="P205" s="128"/>
      <x:c r="Q205" s="129"/>
      <x:c r="R205" s="130"/>
    </x:row>
  </x:sheetData>
  <x:mergeCells>
    <x:mergeCell ref="A1:R1"/>
    <x:mergeCell ref="A2:R2"/>
    <x:mergeCell ref="A4:R4"/>
  </x:mergeCells>
  <x:dataValidations count="6">
    <x:dataValidation type="list" sqref="D6:D205">
      <x:formula1>"Graduation / alumna,Voluntary withdrawal,Transfer,Inactive term,Eligibility restriction,Chapter closure,Other"</x:formula1>
    </x:dataValidation>
    <x:dataValidation type="list" sqref="F6:F205">
      <x:formula1>"Graduated,Personal choice,Schedule / capacity,Transferred,Financial hardship,Campus status,Policy outcome,Prefer not to state,Other"</x:formula1>
    </x:dataValidation>
    <x:dataValidation type="list" sqref="I6:I205">
      <x:formula1>"Yes,No,Pending,Not applicable"</x:formula1>
    </x:dataValidation>
    <x:dataValidation type="list" sqref="J6:J205">
      <x:formula1>"Yes,No,Pending,Not applicable"</x:formula1>
    </x:dataValidation>
    <x:dataValidation type="list" sqref="L6:L205">
      <x:formula1>"Yes,No,Pending,Not applicable"</x:formula1>
    </x:dataValidation>
    <x:dataValidation type="list" sqref="M6:M205">
      <x:formula1>"Alumna network,Mentoring,Service,Events,Giving,No contact,Pending"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891fc5d2434c66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16" hidden="0" customWidth="1"/>
    <x:col min="3" max="3" width="18" hidden="0" customWidth="1"/>
    <x:col min="4" max="4" width="18" hidden="0" customWidth="1"/>
    <x:col min="5" max="5" width="12" hidden="0" customWidth="1"/>
    <x:col min="6" max="6" width="13" hidden="0" customWidth="1"/>
    <x:col min="7" max="7" width="29" hidden="0" customWidth="1"/>
    <x:col min="8" max="8" width="34" hidden="0" customWidth="1"/>
  </x:cols>
  <x:sheetData>
    <x:row r="1" ht="35" customHeight="1">
      <x:c r="A1" s="5" t="str">
        <x:v>MEMBERSHIP MODEL CHECKS</x:v>
      </x:c>
      <x:c r="B1" s="5"/>
      <x:c r="C1" s="5"/>
      <x:c r="D1" s="5"/>
      <x:c r="E1" s="5"/>
      <x:c r="F1" s="5"/>
      <x:c r="G1" s="5"/>
      <x:c r="H1" s="5"/>
    </x:row>
    <x:row r="2" ht="30" customHeight="1">
      <x:c r="A2" s="9" t="str">
        <x:v>PASS confirms mechanics only; National Membership confirms eligibility, dignity, safety, and lawful processing.</x:v>
      </x:c>
      <x:c r="B2" s="9"/>
      <x:c r="C2" s="9"/>
      <x:c r="D2" s="9"/>
      <x:c r="E2" s="9"/>
      <x:c r="F2" s="9"/>
      <x:c r="G2" s="9"/>
      <x:c r="H2" s="9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161" t="str">
        <x:v>MODEL STATUS</x:v>
      </x:c>
      <x:c r="B4" s="162"/>
      <x:c r="C4" s="163" t="str">
        <x:f>IF(COUNTIF(F8:F15,"FAIL")=0,"PASS","FAIL")</x:f>
        <x:v>PASS</x:v>
      </x:c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11" t="str">
        <x:v>AUTOMATED CONTROL TESTS</x:v>
      </x:c>
      <x:c r="B6" s="11"/>
      <x:c r="C6" s="11"/>
      <x:c r="D6" s="11"/>
      <x:c r="E6" s="11"/>
      <x:c r="F6" s="11"/>
      <x:c r="G6" s="11"/>
      <x:c r="H6" s="11"/>
    </x:row>
    <x:row r="7" ht="34" customHeight="1">
      <x:c r="A7" s="86" t="str">
        <x:v>Check</x:v>
      </x:c>
      <x:c r="B7" s="87" t="str">
        <x:v>Actual</x:v>
      </x:c>
      <x:c r="C7" s="87" t="str">
        <x:v>Expected / limit</x:v>
      </x:c>
      <x:c r="D7" s="87" t="str">
        <x:v>Delta / exceptions</x:v>
      </x:c>
      <x:c r="E7" s="87" t="str">
        <x:v>Tolerance</x:v>
      </x:c>
      <x:c r="F7" s="87" t="str">
        <x:v>Status</x:v>
      </x:c>
      <x:c r="G7" s="87" t="str">
        <x:v>Where to fix</x:v>
      </x:c>
      <x:c r="H7" s="88" t="str">
        <x:v>Control note</x:v>
      </x:c>
    </x:row>
    <x:row r="8">
      <x:c r="A8" s="15" t="str">
        <x:v>National membership fee remains $20</x:v>
      </x:c>
      <x:c r="B8" s="120" t="n">
        <x:f>'Settings'!B6</x:f>
        <x:v>20</x:v>
      </x:c>
      <x:c r="C8" s="120" t="n">
        <x:f>20</x:f>
        <x:v>20</x:v>
      </x:c>
      <x:c r="D8" s="120" t="n">
        <x:f>B8-C8</x:f>
        <x:v>0</x:v>
      </x:c>
      <x:c r="E8" s="120" t="n">
        <x:f>0</x:f>
        <x:v>0</x:v>
      </x:c>
      <x:c r="F8" s="120" t="str">
        <x:f>IF(ABS(D8)&lt;=E8,"PASS","FAIL")</x:f>
        <x:v>PASS</x:v>
      </x:c>
      <x:c r="G8" s="15" t="str">
        <x:v>Settings</x:v>
      </x:c>
      <x:c r="H8" s="15" t="str">
        <x:v>Controlled dues rate</x:v>
      </x:c>
    </x:row>
    <x:row r="9">
      <x:c r="A9" s="15" t="str">
        <x:v>P31 milestone count matches registry</x:v>
      </x:c>
      <x:c r="B9" s="120" t="n">
        <x:f>'Settings'!B7</x:f>
        <x:v>9</x:v>
      </x:c>
      <x:c r="C9" s="120" t="n">
        <x:f>9</x:f>
        <x:v>9</x:v>
      </x:c>
      <x:c r="D9" s="120" t="n">
        <x:f>B9-C9</x:f>
        <x:v>0</x:v>
      </x:c>
      <x:c r="E9" s="120" t="n">
        <x:f>0</x:f>
        <x:v>0</x:v>
      </x:c>
      <x:c r="F9" s="120" t="str">
        <x:f>IF(ABS(D9)&lt;=E9,"PASS","FAIL")</x:f>
        <x:v>PASS</x:v>
      </x:c>
      <x:c r="G9" s="15" t="str">
        <x:v>Settings</x:v>
      </x:c>
      <x:c r="H9" s="15" t="str">
        <x:v>Journey registry</x:v>
      </x:c>
    </x:row>
    <x:row r="10">
      <x:c r="A10" s="15" t="str">
        <x:v>No active member has dues HOLD</x:v>
      </x:c>
      <x:c r="B10" s="120" t="n">
        <x:f>COUNTIFS('Roster'!I6:I205,"Active",'Roster'!P6:P205,"HOLD")</x:f>
        <x:v>0</x:v>
      </x:c>
      <x:c r="C10" s="120" t="n">
        <x:f>0</x:f>
        <x:v>0</x:v>
      </x:c>
      <x:c r="D10" s="120" t="n">
        <x:f>B10-C10</x:f>
        <x:v>0</x:v>
      </x:c>
      <x:c r="E10" s="120" t="n">
        <x:f>0</x:f>
        <x:v>0</x:v>
      </x:c>
      <x:c r="F10" s="120" t="str">
        <x:f>IF(ABS(D10)&lt;=E10,"PASS","FAIL")</x:f>
        <x:v>PASS</x:v>
      </x:c>
      <x:c r="G10" s="15" t="str">
        <x:v>Roster / Dues &amp; Consent</x:v>
      </x:c>
      <x:c r="H10" s="15" t="str">
        <x:v>Payment/waiver gate</x:v>
      </x:c>
    </x:row>
    <x:row r="11">
      <x:c r="A11" s="15" t="str">
        <x:v>No active member lacks required acknowledgments</x:v>
      </x:c>
      <x:c r="B11" s="120" t="n">
        <x:f>COUNTIFS('Roster'!I6:I205,"Active",'Roster'!Q6:Q205,"HOLD*")</x:f>
        <x:v>0</x:v>
      </x:c>
      <x:c r="C11" s="120" t="n">
        <x:f>0</x:f>
        <x:v>0</x:v>
      </x:c>
      <x:c r="D11" s="120" t="n">
        <x:f>B11-C11</x:f>
        <x:v>0</x:v>
      </x:c>
      <x:c r="E11" s="120" t="n">
        <x:f>0</x:f>
        <x:v>0</x:v>
      </x:c>
      <x:c r="F11" s="120" t="str">
        <x:f>IF(ABS(D11)&lt;=E11,"PASS","FAIL")</x:f>
        <x:v>PASS</x:v>
      </x:c>
      <x:c r="G11" s="15" t="str">
        <x:v>Roster / Dues &amp; Consent</x:v>
      </x:c>
      <x:c r="H11" s="15" t="str">
        <x:v>Versioned acknowledgments</x:v>
      </x:c>
    </x:row>
    <x:row r="12">
      <x:c r="A12" s="15" t="str">
        <x:v>No active member below 100% P31 completion</x:v>
      </x:c>
      <x:c r="B12" s="120" t="n">
        <x:f>COUNTIFS('Roster'!I6:I205,"Active",'Roster'!O6:O205,"&lt;1")</x:f>
        <x:v>0</x:v>
      </x:c>
      <x:c r="C12" s="120" t="n">
        <x:f>0</x:f>
        <x:v>0</x:v>
      </x:c>
      <x:c r="D12" s="120" t="n">
        <x:f>B12-C12</x:f>
        <x:v>0</x:v>
      </x:c>
      <x:c r="E12" s="120" t="n">
        <x:f>0</x:f>
        <x:v>0</x:v>
      </x:c>
      <x:c r="F12" s="120" t="str">
        <x:f>IF(ABS(D12)&lt;=E12,"PASS","FAIL")</x:f>
        <x:v>PASS</x:v>
      </x:c>
      <x:c r="G12" s="15" t="str">
        <x:v>Roster / P31 Journey</x:v>
      </x:c>
      <x:c r="H12" s="15" t="str">
        <x:v>Completion gate</x:v>
      </x:c>
    </x:row>
    <x:row r="13">
      <x:c r="A13" s="15" t="str">
        <x:v>No waiver exceeds the national fee</x:v>
      </x:c>
      <x:c r="B13" s="120" t="n">
        <x:f>COUNTIFS('Dues &amp; Consent'!F6:F205,"&gt;20")</x:f>
        <x:v>0</x:v>
      </x:c>
      <x:c r="C13" s="120" t="n">
        <x:f>0</x:f>
        <x:v>0</x:v>
      </x:c>
      <x:c r="D13" s="120" t="n">
        <x:f>B13-C13</x:f>
        <x:v>0</x:v>
      </x:c>
      <x:c r="E13" s="120" t="n">
        <x:f>0</x:f>
        <x:v>0</x:v>
      </x:c>
      <x:c r="F13" s="120" t="str">
        <x:f>IF(ABS(D13)&lt;=E13,"PASS","FAIL")</x:f>
        <x:v>PASS</x:v>
      </x:c>
      <x:c r="G13" s="15" t="str">
        <x:v>Dues &amp; Consent</x:v>
      </x:c>
      <x:c r="H13" s="15" t="str">
        <x:v>Waiver control</x:v>
      </x:c>
    </x:row>
    <x:row r="14">
      <x:c r="A14" s="15" t="str">
        <x:v>No alumna transition leaves chapter access active</x:v>
      </x:c>
      <x:c r="B14" s="120" t="n">
        <x:f>COUNTIFS('Alumna Transition'!D6:D205,"Graduation / alumna",'Alumna Transition'!J6:J205,"&lt;&gt;Yes")</x:f>
        <x:v>0</x:v>
      </x:c>
      <x:c r="C14" s="120" t="n">
        <x:f>0</x:f>
        <x:v>0</x:v>
      </x:c>
      <x:c r="D14" s="120" t="n">
        <x:f>B14-C14</x:f>
        <x:v>0</x:v>
      </x:c>
      <x:c r="E14" s="120" t="n">
        <x:f>0</x:f>
        <x:v>0</x:v>
      </x:c>
      <x:c r="F14" s="120" t="str">
        <x:f>IF(ABS(D14)&lt;=E14,"PASS","FAIL")</x:f>
        <x:v>PASS</x:v>
      </x:c>
      <x:c r="G14" s="15" t="str">
        <x:v>Alumna Transition</x:v>
      </x:c>
      <x:c r="H14" s="15" t="str">
        <x:v>Access removal</x:v>
      </x:c>
    </x:row>
    <x:row r="15">
      <x:c r="A15" s="15" t="str">
        <x:v>No member marked active without National activation</x:v>
      </x:c>
      <x:c r="B15" s="120" t="n">
        <x:f>COUNTIFS('Roster'!I6:I205,"Active",'Roster'!K6:K205,"")</x:f>
        <x:v>0</x:v>
      </x:c>
      <x:c r="C15" s="120" t="n">
        <x:f>0</x:f>
        <x:v>0</x:v>
      </x:c>
      <x:c r="D15" s="120" t="n">
        <x:f>B15-C15</x:f>
        <x:v>0</x:v>
      </x:c>
      <x:c r="E15" s="120" t="n">
        <x:f>0</x:f>
        <x:v>0</x:v>
      </x:c>
      <x:c r="F15" s="120" t="str">
        <x:f>IF(ABS(D15)&lt;=E15,"PASS","FAIL")</x:f>
        <x:v>PASS</x:v>
      </x:c>
      <x:c r="G15" s="15" t="str">
        <x:v>Roster / P31 Journey</x:v>
      </x:c>
      <x:c r="H15" s="15" t="str">
        <x:v>National decision gate</x:v>
      </x:c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174" t="str">
        <x:v>Manual review: verify consent separation, hardship confidentiality, accommodations, anti-hazing and safety acknowledgments, protected complaint routes, P31 dignity guardrails, portal activation, access provisioning, transition/deactivation, and the current retention/deletion schedule.</x:v>
      </x:c>
      <x:c r="B17" s="175"/>
      <x:c r="C17" s="175"/>
      <x:c r="D17" s="175"/>
      <x:c r="E17" s="175"/>
      <x:c r="F17" s="175"/>
      <x:c r="G17" s="175"/>
      <x:c r="H17" s="176"/>
    </x:row>
    <x:row r="18">
      <x:c r="A18" s="177"/>
      <x:c r="B18" s="178"/>
      <x:c r="C18" s="178"/>
      <x:c r="D18" s="178"/>
      <x:c r="E18" s="178"/>
      <x:c r="F18" s="178"/>
      <x:c r="G18" s="178"/>
      <x:c r="H18" s="179"/>
    </x:row>
    <x:row r="19">
      <x:c r="A19" s="180"/>
      <x:c r="B19" s="181"/>
      <x:c r="C19" s="181"/>
      <x:c r="D19" s="181"/>
      <x:c r="E19" s="181"/>
      <x:c r="F19" s="181"/>
      <x:c r="G19" s="181"/>
      <x:c r="H19" s="182"/>
    </x:row>
  </x:sheetData>
  <x:mergeCells>
    <x:mergeCell ref="A1:H1"/>
    <x:mergeCell ref="A2:H2"/>
    <x:mergeCell ref="A4:B4"/>
    <x:mergeCell ref="A6:H6"/>
    <x:mergeCell ref="A17:H19"/>
  </x:mergeCells>
  <x:conditionalFormatting sqref="C4:C4">
    <x:cfRule type="containsText" dxfId="55" priority="1" operator="containsText" text="PASS"/>
    <x:cfRule type="containsText" dxfId="56" priority="2" operator="containsText" text="OK"/>
    <x:cfRule type="containsText" dxfId="57" priority="3" operator="containsText" text="CURRENT"/>
    <x:cfRule type="containsText" dxfId="58" priority="4" operator="containsText" text="COMPLETE"/>
    <x:cfRule type="containsText" dxfId="59" priority="5" operator="containsText" text="ELIGIBLE"/>
    <x:cfRule type="containsText" dxfId="60" priority="6" operator="containsText" text="FAIL"/>
    <x:cfRule type="containsText" dxfId="61" priority="7" operator="containsText" text="HOLD"/>
    <x:cfRule type="containsText" dxfId="62" priority="8" operator="containsText" text="OVERDUE"/>
    <x:cfRule type="containsText" dxfId="63" priority="9" operator="containsText" text="REVIEW"/>
    <x:cfRule type="containsText" dxfId="64" priority="10" operator="containsText" text="PENDING"/>
    <x:cfRule type="containsText" dxfId="65" priority="11" operator="containsText" text="EXPIRED"/>
  </x:conditionalFormatting>
  <x:conditionalFormatting sqref="F8:F15">
    <x:cfRule type="containsText" dxfId="66" priority="12" operator="containsText" text="PASS"/>
    <x:cfRule type="containsText" dxfId="67" priority="13" operator="containsText" text="OK"/>
    <x:cfRule type="containsText" dxfId="68" priority="14" operator="containsText" text="CURRENT"/>
    <x:cfRule type="containsText" dxfId="69" priority="15" operator="containsText" text="COMPLETE"/>
    <x:cfRule type="containsText" dxfId="70" priority="16" operator="containsText" text="ELIGIBLE"/>
    <x:cfRule type="containsText" dxfId="71" priority="17" operator="containsText" text="FAIL"/>
    <x:cfRule type="containsText" dxfId="72" priority="18" operator="containsText" text="HOLD"/>
    <x:cfRule type="containsText" dxfId="73" priority="19" operator="containsText" text="OVERDUE"/>
    <x:cfRule type="containsText" dxfId="74" priority="20" operator="containsText" text="REVIEW"/>
    <x:cfRule type="containsText" dxfId="75" priority="21" operator="containsText" text="PENDING"/>
    <x:cfRule type="containsText" dxfId="76" priority="22" operator="containsText" text="EXPIRED"/>
  </x:conditionalFormatting>
  <x:pageMargins left="0.7" right="0.7" top="0.75" bottom="0.75" header="0.3" footer="0.3"/>
</x:worksheet>
</file>